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hcpss.sharepoint.com/sites/BudgetOffice530/Shared Documents/General/Budget Office Files/2022 BUDGET/"/>
    </mc:Choice>
  </mc:AlternateContent>
  <xr:revisionPtr revIDLastSave="253" documentId="8_{635F27C4-6BC2-4A02-BEC8-974B918FE190}" xr6:coauthVersionLast="45" xr6:coauthVersionMax="46" xr10:uidLastSave="{A0092E2B-B64F-4472-B52D-F44C16666380}"/>
  <bookViews>
    <workbookView xWindow="31665" yWindow="1245" windowWidth="21600" windowHeight="11385" firstSheet="2" activeTab="2" xr2:uid="{00000000-000D-0000-FFFF-FFFF00000000}"/>
  </bookViews>
  <sheets>
    <sheet name="FY19 Cuts" sheetId="1" state="hidden" r:id="rId1"/>
    <sheet name="FY19 Supply Cut" sheetId="2" state="hidden" r:id="rId2"/>
    <sheet name="Combined Total Report" sheetId="5" r:id="rId3"/>
    <sheet name="FY19 Cuts " sheetId="4" r:id="rId4"/>
    <sheet name="FY20 Cuts" sheetId="3" r:id="rId5"/>
  </sheets>
  <definedNames>
    <definedName name="_xlnm._FilterDatabase" localSheetId="2" hidden="1">'Combined Total Report'!$A$3:$E$32</definedName>
    <definedName name="_xlnm._FilterDatabase" localSheetId="0" hidden="1">'FY19 Cuts'!$A$1:$H$30</definedName>
    <definedName name="_xlnm._FilterDatabase" localSheetId="3" hidden="1">'FY19 Cuts '!$A$4:$E$33</definedName>
    <definedName name="_xlnm._FilterDatabase" localSheetId="1" hidden="1">'FY19 Supply Cut'!$A$1:$G$121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6" i="5" l="1"/>
  <c r="B141" i="5"/>
  <c r="E68" i="5" l="1"/>
  <c r="E141" i="5"/>
  <c r="B68" i="5"/>
  <c r="B44" i="5"/>
  <c r="E27" i="5"/>
  <c r="B143" i="5" l="1"/>
  <c r="E28" i="5"/>
  <c r="E29" i="5"/>
  <c r="E30" i="5" l="1"/>
  <c r="E44" i="5" s="1"/>
  <c r="E143" i="5" s="1"/>
  <c r="E28" i="4" l="1"/>
  <c r="E30" i="4" s="1"/>
  <c r="B45" i="4"/>
  <c r="B24" i="3"/>
  <c r="E24" i="3"/>
  <c r="E29" i="4" l="1"/>
  <c r="E31" i="4" s="1"/>
  <c r="E45" i="4" s="1"/>
  <c r="F121" i="2"/>
  <c r="E121" i="2"/>
  <c r="G125" i="2"/>
  <c r="G2" i="2"/>
  <c r="G3" i="2"/>
  <c r="G4" i="2"/>
  <c r="G5" i="2"/>
  <c r="G126" i="2"/>
  <c r="G8" i="2"/>
  <c r="G9" i="2"/>
  <c r="G10" i="2"/>
  <c r="G11" i="2"/>
  <c r="G12" i="2"/>
  <c r="G13" i="2"/>
  <c r="G15" i="2"/>
  <c r="G16" i="2"/>
  <c r="G17" i="2"/>
  <c r="G18" i="2"/>
  <c r="G19" i="2"/>
  <c r="G20" i="2"/>
  <c r="G21" i="2"/>
  <c r="G22" i="2"/>
  <c r="G25" i="2"/>
  <c r="G24" i="2"/>
  <c r="G6" i="2"/>
  <c r="G23" i="2"/>
  <c r="G52" i="2"/>
  <c r="G74" i="2"/>
  <c r="G75" i="2"/>
  <c r="G80" i="2"/>
  <c r="G98" i="2"/>
  <c r="G96" i="2"/>
  <c r="G97" i="2"/>
  <c r="G99" i="2"/>
  <c r="G100" i="2"/>
  <c r="G127" i="2"/>
  <c r="G128" i="2"/>
  <c r="G28" i="2"/>
  <c r="G129" i="2"/>
  <c r="G27" i="2"/>
  <c r="G130" i="2"/>
  <c r="G29" i="2"/>
  <c r="G31" i="2"/>
  <c r="G30" i="2"/>
  <c r="G33" i="2"/>
  <c r="G32" i="2"/>
  <c r="G35" i="2"/>
  <c r="G34" i="2"/>
  <c r="G36" i="2"/>
  <c r="G38" i="2"/>
  <c r="G37" i="2"/>
  <c r="G131" i="2"/>
  <c r="G39" i="2"/>
  <c r="G41" i="2"/>
  <c r="G40" i="2"/>
  <c r="G132" i="2"/>
  <c r="G42" i="2"/>
  <c r="G44" i="2"/>
  <c r="G43" i="2"/>
  <c r="G133" i="2"/>
  <c r="G45" i="2"/>
  <c r="G47" i="2"/>
  <c r="G46" i="2"/>
  <c r="G134" i="2"/>
  <c r="G49" i="2"/>
  <c r="G48" i="2"/>
  <c r="G50" i="2"/>
  <c r="G51" i="2"/>
  <c r="G55" i="2"/>
  <c r="G53" i="2"/>
  <c r="G54" i="2"/>
  <c r="G57" i="2"/>
  <c r="G56" i="2"/>
  <c r="G135" i="2"/>
  <c r="G59" i="2"/>
  <c r="G58" i="2"/>
  <c r="G136" i="2"/>
  <c r="G60" i="2"/>
  <c r="G62" i="2"/>
  <c r="G61" i="2"/>
  <c r="G64" i="2"/>
  <c r="G63" i="2"/>
  <c r="G66" i="2"/>
  <c r="G65" i="2"/>
  <c r="G68" i="2"/>
  <c r="G67" i="2"/>
  <c r="G137" i="2"/>
  <c r="G138" i="2"/>
  <c r="G69" i="2"/>
  <c r="G70" i="2"/>
  <c r="G72" i="2"/>
  <c r="G71" i="2"/>
  <c r="G73" i="2"/>
  <c r="G139" i="2"/>
  <c r="G76" i="2"/>
  <c r="G78" i="2"/>
  <c r="G77" i="2"/>
  <c r="G79" i="2"/>
  <c r="G81" i="2"/>
  <c r="G90" i="2"/>
  <c r="G140" i="2"/>
  <c r="G141" i="2"/>
  <c r="G142" i="2"/>
  <c r="G143" i="2"/>
  <c r="G144" i="2"/>
  <c r="G145" i="2"/>
  <c r="G92" i="2"/>
  <c r="G93" i="2"/>
  <c r="G94" i="2"/>
  <c r="G146" i="2"/>
  <c r="G95" i="2"/>
  <c r="G102" i="2"/>
  <c r="G101" i="2"/>
  <c r="G106" i="2"/>
  <c r="G103" i="2"/>
  <c r="G119" i="2"/>
  <c r="G83" i="2"/>
  <c r="G82" i="2"/>
  <c r="G147" i="2"/>
  <c r="G148" i="2"/>
  <c r="G149" i="2"/>
  <c r="G84" i="2"/>
  <c r="G150" i="2"/>
  <c r="G151" i="2"/>
  <c r="G152" i="2"/>
  <c r="G153" i="2"/>
  <c r="G154" i="2"/>
  <c r="G86" i="2"/>
  <c r="G85" i="2"/>
  <c r="G155" i="2"/>
  <c r="G87" i="2"/>
  <c r="G88" i="2"/>
  <c r="G156" i="2"/>
  <c r="G157" i="2"/>
  <c r="G158" i="2"/>
  <c r="G159" i="2"/>
  <c r="G160" i="2"/>
  <c r="G89" i="2"/>
  <c r="G105" i="2"/>
  <c r="G104" i="2"/>
  <c r="G161" i="2"/>
  <c r="G107" i="2"/>
  <c r="G162" i="2"/>
  <c r="G108" i="2"/>
  <c r="G163" i="2"/>
  <c r="G109" i="2"/>
  <c r="G110" i="2"/>
  <c r="G164" i="2"/>
  <c r="G111" i="2"/>
  <c r="G165" i="2"/>
  <c r="G113" i="2"/>
  <c r="G115" i="2"/>
  <c r="G26" i="2"/>
  <c r="G112" i="2"/>
  <c r="G114" i="2"/>
  <c r="G116" i="2"/>
  <c r="G117" i="2"/>
  <c r="G118" i="2"/>
  <c r="G166" i="2"/>
  <c r="G167" i="2"/>
  <c r="G91" i="2"/>
  <c r="G120" i="2"/>
  <c r="G168" i="2"/>
  <c r="G169" i="2"/>
  <c r="G7" i="2"/>
  <c r="G14" i="2"/>
  <c r="H40" i="1"/>
  <c r="H36" i="1"/>
  <c r="G121" i="2" l="1"/>
  <c r="H23" i="1"/>
  <c r="H30" i="1"/>
  <c r="H24" i="1"/>
  <c r="H16" i="1"/>
  <c r="H25" i="1" s="1"/>
  <c r="H27" i="1" l="1"/>
  <c r="H26" i="1"/>
  <c r="H28" i="1" s="1"/>
  <c r="H42" i="1" s="1"/>
</calcChain>
</file>

<file path=xl/sharedStrings.xml><?xml version="1.0" encoding="utf-8"?>
<sst xmlns="http://schemas.openxmlformats.org/spreadsheetml/2006/main" count="1402" uniqueCount="483">
  <si>
    <t>Emp ID</t>
  </si>
  <si>
    <t>Division</t>
  </si>
  <si>
    <t>Program</t>
  </si>
  <si>
    <t>Name</t>
  </si>
  <si>
    <t>Acad</t>
  </si>
  <si>
    <t>3201: Program Support for Schools</t>
  </si>
  <si>
    <t>E10743</t>
  </si>
  <si>
    <t>0901: English Language Arts - Secondary</t>
  </si>
  <si>
    <t>Ireland</t>
  </si>
  <si>
    <t>E00733</t>
  </si>
  <si>
    <t>2301: Gifted and Talented</t>
  </si>
  <si>
    <t>Barbagallo</t>
  </si>
  <si>
    <t>E04045</t>
  </si>
  <si>
    <t>1501: Library Media</t>
  </si>
  <si>
    <t>Ennis</t>
  </si>
  <si>
    <t>E11389</t>
  </si>
  <si>
    <t>2901: Digital Learning, Innovation and Design</t>
  </si>
  <si>
    <t>Marshall-Krauss</t>
  </si>
  <si>
    <t>already backed out</t>
  </si>
  <si>
    <t>E10764</t>
  </si>
  <si>
    <t>HR</t>
  </si>
  <si>
    <t>4801: Teacher and Paraprofessional Development</t>
  </si>
  <si>
    <t>Birdsong</t>
  </si>
  <si>
    <t>E08190</t>
  </si>
  <si>
    <t>Comms</t>
  </si>
  <si>
    <t>0105: Partnerships</t>
  </si>
  <si>
    <t>Burks</t>
  </si>
  <si>
    <t>E07842</t>
  </si>
  <si>
    <t>Busn</t>
  </si>
  <si>
    <t>9715: Health and Dental</t>
  </si>
  <si>
    <t>Berkowitz</t>
  </si>
  <si>
    <t>E30014</t>
  </si>
  <si>
    <t>9714: Technology Services</t>
  </si>
  <si>
    <t>Nilsson</t>
  </si>
  <si>
    <t>E07598</t>
  </si>
  <si>
    <t>2702: Television Services</t>
  </si>
  <si>
    <t>Reed</t>
  </si>
  <si>
    <t>E09371</t>
  </si>
  <si>
    <t>Mcclung</t>
  </si>
  <si>
    <t>E07508</t>
  </si>
  <si>
    <t>Johnson</t>
  </si>
  <si>
    <t>E37344</t>
  </si>
  <si>
    <t>0502: Accountability and Continuous Improvement</t>
  </si>
  <si>
    <t>Shropshire</t>
  </si>
  <si>
    <t>E12135</t>
  </si>
  <si>
    <t>Barnett</t>
  </si>
  <si>
    <t>E15262</t>
  </si>
  <si>
    <t>Ops</t>
  </si>
  <si>
    <t>0202: School Construction</t>
  </si>
  <si>
    <t>Keiser</t>
  </si>
  <si>
    <t>E36098</t>
  </si>
  <si>
    <t>0302: Family, Community, and Staff Communication</t>
  </si>
  <si>
    <t>Putman</t>
  </si>
  <si>
    <t>E09640</t>
  </si>
  <si>
    <t>9301: Use of Facilities</t>
  </si>
  <si>
    <t>Brown</t>
  </si>
  <si>
    <t>TBD</t>
  </si>
  <si>
    <t>0103: Chief Human Resources and Leadership Development Officer</t>
  </si>
  <si>
    <t>Exec Admin</t>
  </si>
  <si>
    <t>1001: World Language</t>
  </si>
  <si>
    <t>1401: Mathematics - Secondary</t>
  </si>
  <si>
    <t>Vacant</t>
  </si>
  <si>
    <t>Project Assistant</t>
  </si>
  <si>
    <t>IT Trainer</t>
  </si>
  <si>
    <t xml:space="preserve">Administrator Community Use </t>
  </si>
  <si>
    <t>Specialist</t>
  </si>
  <si>
    <t>Manager</t>
  </si>
  <si>
    <t>Coordinator</t>
  </si>
  <si>
    <t>Audiovisual</t>
  </si>
  <si>
    <t>Producer TV</t>
  </si>
  <si>
    <t>Facilitator</t>
  </si>
  <si>
    <t>Resource Teacher 11 Month</t>
  </si>
  <si>
    <t>Secondary Coach Literacy</t>
  </si>
  <si>
    <t>Cayo</t>
  </si>
  <si>
    <t>Support Teacher</t>
  </si>
  <si>
    <t>Coke</t>
  </si>
  <si>
    <t>Reduction of 6 Pooled Positions</t>
  </si>
  <si>
    <t>Secretary</t>
  </si>
  <si>
    <t>FTE</t>
  </si>
  <si>
    <t>Reduction of 37.6 positions</t>
  </si>
  <si>
    <t>CO Recalibrated</t>
  </si>
  <si>
    <t>Notes</t>
  </si>
  <si>
    <t>World Language Supplies</t>
  </si>
  <si>
    <t>Description</t>
  </si>
  <si>
    <t>SMIL</t>
  </si>
  <si>
    <t>Reduction</t>
  </si>
  <si>
    <t>Reduction of Chromebook Program</t>
  </si>
  <si>
    <t>Elimination of Pre-K-Grade 6 World Language Program</t>
  </si>
  <si>
    <t>Reduction in take home vehicles</t>
  </si>
  <si>
    <t>Board Reduction</t>
  </si>
  <si>
    <t>Exec</t>
  </si>
  <si>
    <t>0101: Board of Education</t>
  </si>
  <si>
    <t>Board Budget Analyst &amp; Board Attorney</t>
  </si>
  <si>
    <t>7602: Building Maintenance</t>
  </si>
  <si>
    <t>7601: Ground Maintenance</t>
  </si>
  <si>
    <t>9201: Communicty Services - Grounds</t>
  </si>
  <si>
    <t>Reductions in television services</t>
  </si>
  <si>
    <t>0306: Staff Relations</t>
  </si>
  <si>
    <t>Reduction of Contracted Labor for meeting space</t>
  </si>
  <si>
    <t>8601: High School Athletics and Activities</t>
  </si>
  <si>
    <t>Reduction in athletic supplies</t>
  </si>
  <si>
    <t>Reduction in wages</t>
  </si>
  <si>
    <t>0201: Chief Operating Officer</t>
  </si>
  <si>
    <t>Reduction in contracted services</t>
  </si>
  <si>
    <t>0205: Purchasing</t>
  </si>
  <si>
    <t>Reduction in classroom supplies</t>
  </si>
  <si>
    <t>Average Pension costs</t>
  </si>
  <si>
    <t>Average FICA costs</t>
  </si>
  <si>
    <t>Subtotal Salary changes</t>
  </si>
  <si>
    <t>Total Salary Cuts</t>
  </si>
  <si>
    <t>Supplies-General</t>
  </si>
  <si>
    <t>School Planning</t>
  </si>
  <si>
    <t>0212</t>
  </si>
  <si>
    <t>10</t>
  </si>
  <si>
    <t>School Construction</t>
  </si>
  <si>
    <t>0202</t>
  </si>
  <si>
    <t>International Student Services</t>
  </si>
  <si>
    <t>9501</t>
  </si>
  <si>
    <t>Use Of Facilities</t>
  </si>
  <si>
    <t>9301</t>
  </si>
  <si>
    <t>Community Services - Grounds</t>
  </si>
  <si>
    <t>9201</t>
  </si>
  <si>
    <t>Hispanic Achievement</t>
  </si>
  <si>
    <t>3506</t>
  </si>
  <si>
    <t>BSAP</t>
  </si>
  <si>
    <t>3504</t>
  </si>
  <si>
    <t>Television and Video Production</t>
  </si>
  <si>
    <t>2702</t>
  </si>
  <si>
    <t>Communications Technology</t>
  </si>
  <si>
    <t>2701</t>
  </si>
  <si>
    <t>Art</t>
  </si>
  <si>
    <t>0601</t>
  </si>
  <si>
    <t>Family, Community, and Staff Communication</t>
  </si>
  <si>
    <t>0302</t>
  </si>
  <si>
    <t>Supplies-Audio Visual</t>
  </si>
  <si>
    <t>Grounds Maintenance</t>
  </si>
  <si>
    <t>7801</t>
  </si>
  <si>
    <t>Building Maintenance</t>
  </si>
  <si>
    <t>7602</t>
  </si>
  <si>
    <t>Facilities Administration</t>
  </si>
  <si>
    <t>7601</t>
  </si>
  <si>
    <t>Security, Emergency Preparedness &amp; Response</t>
  </si>
  <si>
    <t>7403</t>
  </si>
  <si>
    <t>Environmental</t>
  </si>
  <si>
    <t>7402</t>
  </si>
  <si>
    <t>Safety &amp; Risk Management</t>
  </si>
  <si>
    <t>7401</t>
  </si>
  <si>
    <t>Data Management</t>
  </si>
  <si>
    <t>0503</t>
  </si>
  <si>
    <t>Logistics Center</t>
  </si>
  <si>
    <t>7301</t>
  </si>
  <si>
    <t>Supplies-Communication</t>
  </si>
  <si>
    <t>Telecommunications</t>
  </si>
  <si>
    <t>7203</t>
  </si>
  <si>
    <t>Energy Management</t>
  </si>
  <si>
    <t>7202</t>
  </si>
  <si>
    <t>Custodial Services</t>
  </si>
  <si>
    <t>7102</t>
  </si>
  <si>
    <t>Supplies-General-Sp Ed</t>
  </si>
  <si>
    <t>Student Transportation</t>
  </si>
  <si>
    <t>6801</t>
  </si>
  <si>
    <t>Health Services</t>
  </si>
  <si>
    <t>6401</t>
  </si>
  <si>
    <t>Teenage Parent, Child Care, and Outreach</t>
  </si>
  <si>
    <t>6103</t>
  </si>
  <si>
    <t>Supplies-Other</t>
  </si>
  <si>
    <t>Pupil Personnel Services</t>
  </si>
  <si>
    <t>6101</t>
  </si>
  <si>
    <t>Psychological Services</t>
  </si>
  <si>
    <t>5701</t>
  </si>
  <si>
    <t>Supplies-Testing</t>
  </si>
  <si>
    <t>Home and Hospital</t>
  </si>
  <si>
    <t>3390</t>
  </si>
  <si>
    <t>Special Education - Central Office</t>
  </si>
  <si>
    <t>3330</t>
  </si>
  <si>
    <t>Nonpublic Community Intervention</t>
  </si>
  <si>
    <t>3328</t>
  </si>
  <si>
    <t>Special Education Summer Services</t>
  </si>
  <si>
    <t>3326</t>
  </si>
  <si>
    <t>Speech, Language, and Hearing Services</t>
  </si>
  <si>
    <t>3325</t>
  </si>
  <si>
    <t>Supplies-Materials Of Instruction</t>
  </si>
  <si>
    <t>Regional Early Childhood Centers</t>
  </si>
  <si>
    <t>3324</t>
  </si>
  <si>
    <t>Bridges</t>
  </si>
  <si>
    <t>3323</t>
  </si>
  <si>
    <t>Cedar Lane</t>
  </si>
  <si>
    <t>3322</t>
  </si>
  <si>
    <t>Supplies-Student Activity</t>
  </si>
  <si>
    <t>Special Education - School-Based Services</t>
  </si>
  <si>
    <t>3321</t>
  </si>
  <si>
    <t>Countywide Services</t>
  </si>
  <si>
    <t>3320</t>
  </si>
  <si>
    <t>Supplies-Classroom (CECE)</t>
  </si>
  <si>
    <t>Purchasing</t>
  </si>
  <si>
    <t>0205</t>
  </si>
  <si>
    <t>Co-curricular Activities</t>
  </si>
  <si>
    <t>8801</t>
  </si>
  <si>
    <t>School Counseling</t>
  </si>
  <si>
    <t>5601</t>
  </si>
  <si>
    <t>Family and Consumer Sciences</t>
  </si>
  <si>
    <t>4401</t>
  </si>
  <si>
    <t>Supplies-Food Lab Consumables</t>
  </si>
  <si>
    <t>Centralized Career Academies</t>
  </si>
  <si>
    <t>3801</t>
  </si>
  <si>
    <t>Career Connections</t>
  </si>
  <si>
    <t>3701</t>
  </si>
  <si>
    <t>MESA</t>
  </si>
  <si>
    <t>3507</t>
  </si>
  <si>
    <t>Academic Intervention Office</t>
  </si>
  <si>
    <t>3502</t>
  </si>
  <si>
    <t>Alternative In-School Programs</t>
  </si>
  <si>
    <t>3403</t>
  </si>
  <si>
    <t>Homewood</t>
  </si>
  <si>
    <t>3402</t>
  </si>
  <si>
    <t>Saturday/Evening School</t>
  </si>
  <si>
    <t>3401</t>
  </si>
  <si>
    <t>JROTC</t>
  </si>
  <si>
    <t>3205</t>
  </si>
  <si>
    <t>Academic Support for Schools</t>
  </si>
  <si>
    <t>3202</t>
  </si>
  <si>
    <t>Program Support for Schools</t>
  </si>
  <si>
    <t>3201</t>
  </si>
  <si>
    <t>Digital Learning, Innovation and Design</t>
  </si>
  <si>
    <t>2901</t>
  </si>
  <si>
    <t>Early College Programs</t>
  </si>
  <si>
    <t>2802</t>
  </si>
  <si>
    <t>Digital Education</t>
  </si>
  <si>
    <t>2601</t>
  </si>
  <si>
    <t>Supplies-Educational Tech</t>
  </si>
  <si>
    <t>Instructional Technology</t>
  </si>
  <si>
    <t>2501</t>
  </si>
  <si>
    <t>Comprehensive Summer School</t>
  </si>
  <si>
    <t>2401</t>
  </si>
  <si>
    <t>Gifted and Talented</t>
  </si>
  <si>
    <t>2301</t>
  </si>
  <si>
    <t>Theatre and Dance</t>
  </si>
  <si>
    <t>2201</t>
  </si>
  <si>
    <t>Social Studies - Secondary</t>
  </si>
  <si>
    <t>2001</t>
  </si>
  <si>
    <t>Science - Secondary</t>
  </si>
  <si>
    <t>1901</t>
  </si>
  <si>
    <t>Reading - Secondary</t>
  </si>
  <si>
    <t>1803</t>
  </si>
  <si>
    <t>Reading - Elementary</t>
  </si>
  <si>
    <t>1802</t>
  </si>
  <si>
    <t>Physical Education</t>
  </si>
  <si>
    <t>1701</t>
  </si>
  <si>
    <t>Supplies-Music, Other</t>
  </si>
  <si>
    <t>Music</t>
  </si>
  <si>
    <t>1601</t>
  </si>
  <si>
    <t>Supplies-Strings Music</t>
  </si>
  <si>
    <t>Supplies-Vocal Music</t>
  </si>
  <si>
    <t>Supplies-Instrumental Music</t>
  </si>
  <si>
    <t>Library Media</t>
  </si>
  <si>
    <t>1501</t>
  </si>
  <si>
    <t>Mathematics - Secondary</t>
  </si>
  <si>
    <t>1401</t>
  </si>
  <si>
    <t>Prekindergarten</t>
  </si>
  <si>
    <t>1302</t>
  </si>
  <si>
    <t>Early Childhood Programs</t>
  </si>
  <si>
    <t>1301</t>
  </si>
  <si>
    <t>Engineering and Technology Education</t>
  </si>
  <si>
    <t>1201</t>
  </si>
  <si>
    <t>Health Education</t>
  </si>
  <si>
    <t>1101</t>
  </si>
  <si>
    <t>English for Speakers of Other Languages</t>
  </si>
  <si>
    <t>1002</t>
  </si>
  <si>
    <t>World Languages</t>
  </si>
  <si>
    <t>1001</t>
  </si>
  <si>
    <t>English Language Arts - Secondary</t>
  </si>
  <si>
    <t>0901</t>
  </si>
  <si>
    <t>Business and Computer Management Systems</t>
  </si>
  <si>
    <t>0801</t>
  </si>
  <si>
    <t>Elementary Science</t>
  </si>
  <si>
    <t>0714</t>
  </si>
  <si>
    <t>Elementary Health</t>
  </si>
  <si>
    <t>0713</t>
  </si>
  <si>
    <t>Elementary Social Studies</t>
  </si>
  <si>
    <t>0712</t>
  </si>
  <si>
    <t>Elementary Mathematics</t>
  </si>
  <si>
    <t>0711</t>
  </si>
  <si>
    <t>Elementary Language Arts</t>
  </si>
  <si>
    <t>0710</t>
  </si>
  <si>
    <t>Elementary Programs</t>
  </si>
  <si>
    <t>0701</t>
  </si>
  <si>
    <t>Supplies-MOI Photography</t>
  </si>
  <si>
    <t>Supplies-Warehouse</t>
  </si>
  <si>
    <t>Leadership Development</t>
  </si>
  <si>
    <t>4802</t>
  </si>
  <si>
    <t>Professional and Organizational Development</t>
  </si>
  <si>
    <t>4801</t>
  </si>
  <si>
    <t>School Administration and School Improvement</t>
  </si>
  <si>
    <t>4701</t>
  </si>
  <si>
    <t>Temporary Services</t>
  </si>
  <si>
    <t>3204</t>
  </si>
  <si>
    <t>Media Technical Services</t>
  </si>
  <si>
    <t>1503</t>
  </si>
  <si>
    <t>Elementary and Secondary Curricular Programs and School Improvement</t>
  </si>
  <si>
    <t>0411</t>
  </si>
  <si>
    <t>Diversity, Equity, &amp; Inclusion</t>
  </si>
  <si>
    <t>0106</t>
  </si>
  <si>
    <t>Accountability and Continuous Improvement</t>
  </si>
  <si>
    <t>0502</t>
  </si>
  <si>
    <t>Teachers for Tomorrow</t>
  </si>
  <si>
    <t>0307</t>
  </si>
  <si>
    <t>Staff Relations</t>
  </si>
  <si>
    <t>0306</t>
  </si>
  <si>
    <t>Human Resources</t>
  </si>
  <si>
    <t>0303</t>
  </si>
  <si>
    <t>Supplies-Recruitment</t>
  </si>
  <si>
    <t>Chief Communication, Community/Workforce Engagement Officer</t>
  </si>
  <si>
    <t>0301</t>
  </si>
  <si>
    <t>Chief Business and Technology Office</t>
  </si>
  <si>
    <t>0208</t>
  </si>
  <si>
    <t>Facilities, Planning and Management</t>
  </si>
  <si>
    <t>0207</t>
  </si>
  <si>
    <t>Accounting</t>
  </si>
  <si>
    <t>0206</t>
  </si>
  <si>
    <t>Payroll Services</t>
  </si>
  <si>
    <t>0204</t>
  </si>
  <si>
    <t>Budget</t>
  </si>
  <si>
    <t>0203</t>
  </si>
  <si>
    <t>Chief Operating Officer</t>
  </si>
  <si>
    <t>0201</t>
  </si>
  <si>
    <t>Partnerships</t>
  </si>
  <si>
    <t>0105</t>
  </si>
  <si>
    <t>Legal Services</t>
  </si>
  <si>
    <t>0104</t>
  </si>
  <si>
    <t>Organizational Support Services</t>
  </si>
  <si>
    <t>0103</t>
  </si>
  <si>
    <t>Office of the Superintendent</t>
  </si>
  <si>
    <t>0102</t>
  </si>
  <si>
    <t>Board of Education</t>
  </si>
  <si>
    <t>0101</t>
  </si>
  <si>
    <t>delta</t>
  </si>
  <si>
    <t>FY 2018 Approved Expenditures</t>
  </si>
  <si>
    <t>FY 2019 BOE Requested Expenditures</t>
  </si>
  <si>
    <t>Spend Category Description</t>
  </si>
  <si>
    <t>Program Description</t>
  </si>
  <si>
    <t>Program Code</t>
  </si>
  <si>
    <t>Fund Code</t>
  </si>
  <si>
    <t>No Change</t>
  </si>
  <si>
    <t>Total FY19 Cuts</t>
  </si>
  <si>
    <t>Print Services</t>
  </si>
  <si>
    <t>Number of Positions</t>
  </si>
  <si>
    <t xml:space="preserve">Fund </t>
  </si>
  <si>
    <t xml:space="preserve">Program </t>
  </si>
  <si>
    <t>Reduction of 20.2 elementary instructional technology teachers</t>
  </si>
  <si>
    <t>Addition of 3.7 elementary library media specialists to offset tech teachers</t>
  </si>
  <si>
    <t>Reduction of 11.6 reading support teacher positions</t>
  </si>
  <si>
    <t>Reduction of 11.6 math support teacher positions</t>
  </si>
  <si>
    <t>Reduction of 15.0 teacher pooled positions</t>
  </si>
  <si>
    <t>Reduction of 10.0 math instructional support teacher positions</t>
  </si>
  <si>
    <t>Reduction of 76.0 general education paraeducator positions, including 15.0 middle school math and 5.0 middle school reading paraeducator positions</t>
  </si>
  <si>
    <t>Operating</t>
  </si>
  <si>
    <t>2501: Instructional Technology</t>
  </si>
  <si>
    <t>1802: Reading - Elementary</t>
  </si>
  <si>
    <t>0701: Elementary Programs</t>
  </si>
  <si>
    <t>1803: Reading - Secondary</t>
  </si>
  <si>
    <t>3010: Elementary School Instruction</t>
  </si>
  <si>
    <t>3020: Middle School Instruction</t>
  </si>
  <si>
    <t xml:space="preserve">3402: Homewood </t>
  </si>
  <si>
    <t>7201: Utilities</t>
  </si>
  <si>
    <t>9713: Print Services</t>
  </si>
  <si>
    <t>0206: Accounting</t>
  </si>
  <si>
    <t>0107: Office of the Deputy Superintendent</t>
  </si>
  <si>
    <t>0207: Office of Operations</t>
  </si>
  <si>
    <t>multiple</t>
  </si>
  <si>
    <t>8001: Fixed Charges</t>
  </si>
  <si>
    <t>Reduction of Fixed Charges Contingency</t>
  </si>
  <si>
    <t>Reduction of utilities</t>
  </si>
  <si>
    <t xml:space="preserve">Reduction of $150,000 from the Print Services fund for supplies </t>
  </si>
  <si>
    <t>Reduction of 3.0 Central Office positions</t>
  </si>
  <si>
    <t>Reduction of Assistant Manager, Accounting</t>
  </si>
  <si>
    <t>Reduction of Strategic Coordinator</t>
  </si>
  <si>
    <t>Reduction of Operations Executive Assistant</t>
  </si>
  <si>
    <t>Total</t>
  </si>
  <si>
    <t>Elimination of Pre-K-Grade 6 World Language Program (Supplies)</t>
  </si>
  <si>
    <t>Elimination of Pre-K-Grade 6 World Language Program - Reduction of 37.6 positions</t>
  </si>
  <si>
    <t>Board Reduction - Board Budget Analyst &amp; Board Attorney</t>
  </si>
  <si>
    <t>Health Fund</t>
  </si>
  <si>
    <t>Tech Svc</t>
  </si>
  <si>
    <t>HCPSS</t>
  </si>
  <si>
    <t>FY19 Operating Budget Reductions</t>
  </si>
  <si>
    <t>FY20 Operating Budget Reductions</t>
  </si>
  <si>
    <t>$$ Change</t>
  </si>
  <si>
    <t>Average FICA costs for position cuts</t>
  </si>
  <si>
    <t>Average Pension costs for position</t>
  </si>
  <si>
    <t xml:space="preserve"> Secretary</t>
  </si>
  <si>
    <t xml:space="preserve"> Exec Admin</t>
  </si>
  <si>
    <t xml:space="preserve"> Manager</t>
  </si>
  <si>
    <t xml:space="preserve"> Specialist</t>
  </si>
  <si>
    <t xml:space="preserve"> Coordinator</t>
  </si>
  <si>
    <t xml:space="preserve"> Secondary Coach Literacy</t>
  </si>
  <si>
    <t xml:space="preserve"> Support Teacher</t>
  </si>
  <si>
    <t xml:space="preserve"> Resource Teacher 11 Month</t>
  </si>
  <si>
    <t xml:space="preserve"> Audiovisual</t>
  </si>
  <si>
    <t xml:space="preserve"> Producer TV</t>
  </si>
  <si>
    <t xml:space="preserve"> Reduction of 6 Pooled Positions</t>
  </si>
  <si>
    <t xml:space="preserve"> Facilitator</t>
  </si>
  <si>
    <t xml:space="preserve"> Administrator Community Use</t>
  </si>
  <si>
    <t xml:space="preserve"> IT Trainer</t>
  </si>
  <si>
    <t xml:space="preserve"> Project Assistant</t>
  </si>
  <si>
    <t>Combined Total Budget Reductions</t>
  </si>
  <si>
    <t>Reduction in Supplies</t>
  </si>
  <si>
    <t>0107: Office of Deputy Superintendent</t>
  </si>
  <si>
    <t>FY21 Operating Budget Reductions</t>
  </si>
  <si>
    <t>Total FY20 Cuts</t>
  </si>
  <si>
    <t>Total FY21 Cuts</t>
  </si>
  <si>
    <t>3010: Elementary Instruction
3020: Middle School Instruction
3030: High School Instruction</t>
  </si>
  <si>
    <t>Benefit Cost Reduction for class size increases in BOE Requested Budget</t>
  </si>
  <si>
    <t>Class size increase, Grade 1-5 (NonTitle 1) increase by 1, Middle and High Schools by 1.25, increased teach to student ratios at  Middle and High schools by 0.6, and eliminated High School Media Paraeducator positions</t>
  </si>
  <si>
    <t>3201: Programs of Support to Schools</t>
  </si>
  <si>
    <t>Reduced Pooled Positions by 7.0</t>
  </si>
  <si>
    <t>Eliminate Parochial School Busing</t>
  </si>
  <si>
    <t>6801: Student Transportation</t>
  </si>
  <si>
    <t>Reduce general use mileage</t>
  </si>
  <si>
    <t>0304: Chief Academic Officer</t>
  </si>
  <si>
    <t>Reduce school related software purchases.</t>
  </si>
  <si>
    <t>Reduce supplies used for Academics priorities</t>
  </si>
  <si>
    <t>Remove wages for school support and professional learning</t>
  </si>
  <si>
    <t>Reduction of wages</t>
  </si>
  <si>
    <t>3401: Evening School</t>
  </si>
  <si>
    <t>Reduce conferences budget</t>
  </si>
  <si>
    <t>Reduce GFOA membership costs</t>
  </si>
  <si>
    <t>Reduce School Accounting software based on cost incurred in FY 2020.</t>
  </si>
  <si>
    <t>Reduce workforce engagement efforts</t>
  </si>
  <si>
    <t>0301: Chief Administrative Officer</t>
  </si>
  <si>
    <t>Eliminate regional kickoff placeholder.</t>
  </si>
  <si>
    <t>Reduce general use travel mileage.</t>
  </si>
  <si>
    <t>Reduce training</t>
  </si>
  <si>
    <t>2701: Multimedia Communications</t>
  </si>
  <si>
    <t>Reduce equipment</t>
  </si>
  <si>
    <t>Reduction to Workers comp contribution is based on the reduction to budgeted expenditures.</t>
  </si>
  <si>
    <t>0102: Office of Superintendent</t>
  </si>
  <si>
    <t>Reduction to dues and subscriptions</t>
  </si>
  <si>
    <t>Reduction to office supplies.</t>
  </si>
  <si>
    <t>0103: Chief Human Resources and PD</t>
  </si>
  <si>
    <t>0106: Diversity Equity and Inclusion</t>
  </si>
  <si>
    <t>Reduce funding for substitute teachers for trainings</t>
  </si>
  <si>
    <t>Reduction to consultant services</t>
  </si>
  <si>
    <t>Reduce dues and subscriptions</t>
  </si>
  <si>
    <t>Reduce conferences</t>
  </si>
  <si>
    <t>Reduce funding for advertisements</t>
  </si>
  <si>
    <t>Reduce funding for Wages-Substitute.</t>
  </si>
  <si>
    <t>Reduce funding for Wages-Temporary Help.</t>
  </si>
  <si>
    <t>Reduce Supplies accomodations.</t>
  </si>
  <si>
    <t>Reduce Supplies-General used in the office.</t>
  </si>
  <si>
    <t>0303: Human Resources</t>
  </si>
  <si>
    <t>Reduce office supply budget</t>
  </si>
  <si>
    <t>Reduce funding for Wages-Workshop.</t>
  </si>
  <si>
    <t>4801: Teacher and Paraprofessional Dev</t>
  </si>
  <si>
    <t>Reduce subsitutes for trainings</t>
  </si>
  <si>
    <t>Reduce supplies</t>
  </si>
  <si>
    <t>4802: Leadership Development</t>
  </si>
  <si>
    <t>Reduce funding available for Contracted-Consultant.</t>
  </si>
  <si>
    <t>Reduce Training from $1,100 to $600.</t>
  </si>
  <si>
    <t>Eliminate funding for consultants.</t>
  </si>
  <si>
    <t>0212: School Planning</t>
  </si>
  <si>
    <t>Reduce budget for Rental Trucks/Storage Trailers</t>
  </si>
  <si>
    <t>Reduce preventative maintenance service on equipment</t>
  </si>
  <si>
    <t>Reduction to Overtime Budget</t>
  </si>
  <si>
    <t>7301: Logistics Center</t>
  </si>
  <si>
    <t>Reduce office supplies.</t>
  </si>
  <si>
    <t>Reduce training for staff</t>
  </si>
  <si>
    <t>7402: Environment</t>
  </si>
  <si>
    <t>Reduce training for staff.</t>
  </si>
  <si>
    <t>7403: Emergency Preparedness and Response</t>
  </si>
  <si>
    <t>Eliminate Carpet and VCT Replacement at various schools (70k), Exterior painting at 11 schools (70K), Locker Replacements (170K), Team Room Locker Replacement (25K), and Masonry Screen Wall Replacements at 10 schools (100K)</t>
  </si>
  <si>
    <t>Eliminate funding for the Answering Service.</t>
  </si>
  <si>
    <t>Reduce travel related requirements.</t>
  </si>
  <si>
    <t xml:space="preserve"> Reduce Wages-Temporary Help</t>
  </si>
  <si>
    <t>Reduce contracted services</t>
  </si>
  <si>
    <t>Reduce supplies general</t>
  </si>
  <si>
    <t>Health</t>
  </si>
  <si>
    <t>9715: Health Fund</t>
  </si>
  <si>
    <t>Reduce paper usage</t>
  </si>
  <si>
    <t>Print</t>
  </si>
  <si>
    <t>Reduction to legal fees - paid by third party and absorbed in claims.</t>
  </si>
  <si>
    <t>Reduce travel for conferences</t>
  </si>
  <si>
    <t>WorkComp</t>
  </si>
  <si>
    <t>9716: Worker's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</si>
</sst>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9.75"/>
      <color rgb="FF000000"/>
      <name val="Times New Roman"/>
      <family val="1"/>
    </font>
    <font>
      <sz val="9.75"/>
      <color rgb="FFFFFFFF"/>
      <name val="Times New Roman"/>
      <family val="1"/>
    </font>
    <font>
      <b/>
      <sz val="12"/>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E0"/>
      </patternFill>
    </fill>
    <fill>
      <patternFill patternType="solid">
        <fgColor rgb="FFFFFFFF"/>
      </patternFill>
    </fill>
    <fill>
      <patternFill patternType="solid">
        <fgColor rgb="FF808080"/>
      </patternFill>
    </fill>
    <fill>
      <patternFill patternType="solid">
        <fgColor theme="4" tint="0.39997558519241921"/>
        <bgColor indexed="64"/>
      </patternFill>
    </fill>
    <fill>
      <patternFill patternType="solid">
        <fgColor theme="2" tint="-9.9978637043366805E-2"/>
        <bgColor indexed="64"/>
      </patternFill>
    </fill>
  </fills>
  <borders count="5">
    <border>
      <left/>
      <right/>
      <top/>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bottom/>
      <diagonal/>
    </border>
    <border>
      <left/>
      <right/>
      <top style="hair">
        <color indexed="64"/>
      </top>
      <bottom style="hair">
        <color indexed="64"/>
      </bottom>
      <diagonal/>
    </border>
    <border>
      <left/>
      <right/>
      <top/>
      <bottom style="hair">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3" fontId="3" fillId="0" borderId="0" applyFont="0" applyFill="0" applyBorder="0" applyAlignment="0" applyProtection="0"/>
  </cellStyleXfs>
  <cellXfs count="84">
    <xf numFmtId="0" fontId="0" fillId="0" borderId="0" xfId="0"/>
    <xf numFmtId="164" fontId="0" fillId="0" borderId="0" xfId="2" applyNumberFormat="1" applyFont="1"/>
    <xf numFmtId="165" fontId="0" fillId="0" borderId="0" xfId="1" applyNumberFormat="1" applyFont="1"/>
    <xf numFmtId="165" fontId="0" fillId="0" borderId="0" xfId="1" applyNumberFormat="1" applyFont="1" applyFill="1"/>
    <xf numFmtId="0" fontId="0" fillId="0" borderId="0" xfId="0" applyFill="1"/>
    <xf numFmtId="164" fontId="0" fillId="0" borderId="0" xfId="2" applyNumberFormat="1" applyFont="1" applyFill="1"/>
    <xf numFmtId="0" fontId="0" fillId="2" borderId="0" xfId="0" applyFill="1"/>
    <xf numFmtId="165" fontId="0" fillId="2" borderId="0" xfId="1" applyNumberFormat="1" applyFont="1" applyFill="1"/>
    <xf numFmtId="164" fontId="0" fillId="2" borderId="0" xfId="2" applyNumberFormat="1" applyFont="1" applyFill="1"/>
    <xf numFmtId="0" fontId="0" fillId="3" borderId="0" xfId="0" applyFill="1"/>
    <xf numFmtId="165" fontId="0" fillId="3" borderId="0" xfId="1" applyNumberFormat="1" applyFont="1" applyFill="1"/>
    <xf numFmtId="164" fontId="0" fillId="3" borderId="0" xfId="2" applyNumberFormat="1" applyFont="1" applyFill="1"/>
    <xf numFmtId="0" fontId="3" fillId="0" borderId="0" xfId="3"/>
    <xf numFmtId="166" fontId="0" fillId="0" borderId="0" xfId="4" applyNumberFormat="1" applyFont="1"/>
    <xf numFmtId="166" fontId="4" fillId="4" borderId="1" xfId="4" applyNumberFormat="1" applyFont="1" applyFill="1" applyBorder="1" applyAlignment="1">
      <alignment horizontal="right" vertical="center" wrapText="1"/>
    </xf>
    <xf numFmtId="49" fontId="4" fillId="4" borderId="1" xfId="3" applyNumberFormat="1" applyFont="1" applyFill="1" applyBorder="1" applyAlignment="1">
      <alignment horizontal="left" vertical="center" wrapText="1"/>
    </xf>
    <xf numFmtId="166" fontId="4" fillId="5" borderId="1" xfId="4" applyNumberFormat="1" applyFont="1" applyFill="1" applyBorder="1" applyAlignment="1">
      <alignment horizontal="right" vertical="center" wrapText="1"/>
    </xf>
    <xf numFmtId="49" fontId="4" fillId="5" borderId="1" xfId="3" applyNumberFormat="1" applyFont="1" applyFill="1" applyBorder="1" applyAlignment="1">
      <alignment horizontal="left" vertical="center" wrapText="1"/>
    </xf>
    <xf numFmtId="166" fontId="5" fillId="6" borderId="2" xfId="4" applyNumberFormat="1" applyFont="1" applyFill="1" applyBorder="1" applyAlignment="1">
      <alignment horizontal="center" vertical="center" wrapText="1"/>
    </xf>
    <xf numFmtId="166" fontId="5" fillId="6" borderId="1" xfId="4" applyNumberFormat="1" applyFont="1" applyFill="1" applyBorder="1" applyAlignment="1">
      <alignment horizontal="center" vertical="center" wrapText="1"/>
    </xf>
    <xf numFmtId="0" fontId="5" fillId="6" borderId="1" xfId="3" applyFont="1" applyFill="1" applyBorder="1" applyAlignment="1">
      <alignment horizontal="center" vertical="center" wrapText="1"/>
    </xf>
    <xf numFmtId="166" fontId="0" fillId="0" borderId="0" xfId="1" applyNumberFormat="1" applyFont="1"/>
    <xf numFmtId="0" fontId="2" fillId="2" borderId="0" xfId="0" applyFont="1" applyFill="1" applyAlignment="1">
      <alignment horizontal="left"/>
    </xf>
    <xf numFmtId="0" fontId="2" fillId="2" borderId="0" xfId="0" applyFont="1" applyFill="1"/>
    <xf numFmtId="166" fontId="2" fillId="2" borderId="0" xfId="1" applyNumberFormat="1" applyFont="1" applyFill="1"/>
    <xf numFmtId="0" fontId="2" fillId="7" borderId="0" xfId="0" applyFont="1" applyFill="1"/>
    <xf numFmtId="166" fontId="2" fillId="7" borderId="0" xfId="1" applyNumberFormat="1" applyFont="1" applyFill="1" applyAlignment="1">
      <alignment horizontal="right"/>
    </xf>
    <xf numFmtId="165" fontId="2" fillId="7" borderId="0" xfId="1" applyNumberFormat="1" applyFont="1" applyFill="1" applyAlignment="1">
      <alignment horizontal="center" wrapText="1"/>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164" fontId="0" fillId="0" borderId="0" xfId="2" applyNumberFormat="1" applyFont="1" applyFill="1" applyAlignment="1">
      <alignment horizontal="left" wrapText="1"/>
    </xf>
    <xf numFmtId="0" fontId="0" fillId="2" borderId="0" xfId="0" applyFill="1" applyAlignment="1">
      <alignment horizontal="left" wrapText="1"/>
    </xf>
    <xf numFmtId="164" fontId="0" fillId="2" borderId="0" xfId="2" applyNumberFormat="1" applyFont="1" applyFill="1" applyAlignment="1">
      <alignment horizontal="left" wrapText="1"/>
    </xf>
    <xf numFmtId="0" fontId="0" fillId="3" borderId="0" xfId="0" applyFill="1" applyAlignment="1">
      <alignment horizontal="left" wrapText="1"/>
    </xf>
    <xf numFmtId="164" fontId="0" fillId="3" borderId="0" xfId="2" applyNumberFormat="1" applyFont="1" applyFill="1" applyAlignment="1">
      <alignment horizontal="left" wrapText="1"/>
    </xf>
    <xf numFmtId="164" fontId="0" fillId="0" borderId="0" xfId="2" applyNumberFormat="1" applyFont="1" applyAlignment="1">
      <alignment horizontal="left" wrapText="1"/>
    </xf>
    <xf numFmtId="0" fontId="2" fillId="3" borderId="0" xfId="0" applyFont="1" applyFill="1" applyAlignment="1">
      <alignment horizontal="left" wrapText="1"/>
    </xf>
    <xf numFmtId="164" fontId="2" fillId="3" borderId="0" xfId="2" applyNumberFormat="1" applyFont="1" applyFill="1" applyAlignment="1">
      <alignment horizontal="left" wrapText="1"/>
    </xf>
    <xf numFmtId="0" fontId="2" fillId="0" borderId="0" xfId="0" applyFont="1" applyFill="1" applyAlignment="1">
      <alignment horizontal="left" wrapText="1"/>
    </xf>
    <xf numFmtId="165" fontId="0" fillId="0" borderId="0" xfId="1" applyNumberFormat="1" applyFont="1" applyFill="1" applyAlignment="1">
      <alignment horizontal="right" wrapText="1" indent="2"/>
    </xf>
    <xf numFmtId="165" fontId="0" fillId="2" borderId="0" xfId="1" applyNumberFormat="1" applyFont="1" applyFill="1" applyAlignment="1">
      <alignment horizontal="right" wrapText="1" indent="2"/>
    </xf>
    <xf numFmtId="165" fontId="0" fillId="3" borderId="0" xfId="1" applyNumberFormat="1" applyFont="1" applyFill="1" applyAlignment="1">
      <alignment horizontal="right" wrapText="1" indent="2"/>
    </xf>
    <xf numFmtId="165" fontId="0" fillId="0" borderId="0" xfId="1" applyNumberFormat="1" applyFont="1" applyAlignment="1">
      <alignment horizontal="right" wrapText="1" indent="2"/>
    </xf>
    <xf numFmtId="165" fontId="2" fillId="3" borderId="0" xfId="1" applyNumberFormat="1" applyFont="1" applyFill="1" applyAlignment="1">
      <alignment horizontal="right" wrapText="1" indent="2"/>
    </xf>
    <xf numFmtId="165" fontId="2" fillId="2" borderId="0" xfId="1" applyNumberFormat="1" applyFont="1" applyFill="1" applyAlignment="1">
      <alignment horizontal="right" wrapText="1" indent="2"/>
    </xf>
    <xf numFmtId="0" fontId="0" fillId="0" borderId="0" xfId="0" applyAlignment="1">
      <alignment horizontal="left" wrapText="1" indent="3"/>
    </xf>
    <xf numFmtId="0" fontId="7" fillId="0" borderId="0" xfId="0" applyFont="1" applyAlignment="1">
      <alignment horizontal="centerContinuous"/>
    </xf>
    <xf numFmtId="0" fontId="6" fillId="2" borderId="0" xfId="0" applyFont="1" applyFill="1" applyAlignment="1">
      <alignment horizontal="left"/>
    </xf>
    <xf numFmtId="0" fontId="6" fillId="2" borderId="0" xfId="0" applyFont="1" applyFill="1"/>
    <xf numFmtId="166" fontId="6" fillId="2" borderId="0" xfId="1" applyNumberFormat="1" applyFont="1" applyFill="1"/>
    <xf numFmtId="0" fontId="2" fillId="7" borderId="0" xfId="0" applyFont="1" applyFill="1" applyAlignment="1">
      <alignment wrapText="1"/>
    </xf>
    <xf numFmtId="0" fontId="2" fillId="2" borderId="0" xfId="0" applyFont="1" applyFill="1" applyAlignment="1">
      <alignment wrapText="1"/>
    </xf>
    <xf numFmtId="0" fontId="6" fillId="2" borderId="0" xfId="0" applyFont="1" applyFill="1" applyAlignment="1">
      <alignment wrapText="1"/>
    </xf>
    <xf numFmtId="0" fontId="7" fillId="0" borderId="0" xfId="0" applyFont="1" applyAlignment="1">
      <alignment horizontal="centerContinuous" wrapText="1"/>
    </xf>
    <xf numFmtId="0" fontId="0" fillId="0" borderId="3" xfId="0" applyFill="1" applyBorder="1" applyAlignment="1">
      <alignment horizontal="left" wrapText="1"/>
    </xf>
    <xf numFmtId="165" fontId="0" fillId="0" borderId="3" xfId="1" applyNumberFormat="1" applyFont="1" applyFill="1" applyBorder="1" applyAlignment="1">
      <alignment horizontal="right" wrapText="1" indent="2"/>
    </xf>
    <xf numFmtId="0" fontId="0" fillId="0" borderId="3" xfId="0" applyBorder="1" applyAlignment="1">
      <alignment horizontal="left" wrapText="1"/>
    </xf>
    <xf numFmtId="164" fontId="0" fillId="0" borderId="3" xfId="2" applyNumberFormat="1" applyFont="1" applyFill="1" applyBorder="1" applyAlignment="1">
      <alignment horizontal="left" wrapText="1"/>
    </xf>
    <xf numFmtId="0" fontId="0" fillId="0" borderId="4" xfId="0" applyFill="1" applyBorder="1" applyAlignment="1">
      <alignment horizontal="left" wrapText="1"/>
    </xf>
    <xf numFmtId="165" fontId="0" fillId="0" borderId="4" xfId="1" applyNumberFormat="1" applyFont="1" applyFill="1" applyBorder="1" applyAlignment="1">
      <alignment horizontal="right" wrapText="1" indent="2"/>
    </xf>
    <xf numFmtId="164" fontId="0" fillId="0" borderId="4" xfId="2" applyNumberFormat="1" applyFont="1" applyFill="1" applyBorder="1" applyAlignment="1">
      <alignment horizontal="left" wrapText="1"/>
    </xf>
    <xf numFmtId="0" fontId="0" fillId="0" borderId="3" xfId="0" applyBorder="1" applyAlignment="1">
      <alignment horizontal="left" wrapText="1" indent="3"/>
    </xf>
    <xf numFmtId="0" fontId="0" fillId="0" borderId="3" xfId="0" applyBorder="1"/>
    <xf numFmtId="0" fontId="0" fillId="0" borderId="3" xfId="0" applyBorder="1" applyAlignment="1">
      <alignment wrapText="1"/>
    </xf>
    <xf numFmtId="166" fontId="0" fillId="0" borderId="3" xfId="1" applyNumberFormat="1" applyFont="1" applyBorder="1"/>
    <xf numFmtId="0" fontId="2" fillId="0" borderId="0" xfId="0" applyFont="1" applyFill="1" applyAlignment="1">
      <alignment horizontal="left"/>
    </xf>
    <xf numFmtId="165" fontId="2" fillId="0" borderId="0" xfId="1" applyNumberFormat="1" applyFont="1" applyFill="1" applyAlignment="1">
      <alignment horizontal="right" wrapText="1" indent="2"/>
    </xf>
    <xf numFmtId="0" fontId="2" fillId="0" borderId="0" xfId="0" applyFont="1" applyFill="1"/>
    <xf numFmtId="0" fontId="2" fillId="0" borderId="0" xfId="0" applyFont="1" applyFill="1" applyAlignment="1">
      <alignment wrapText="1"/>
    </xf>
    <xf numFmtId="166" fontId="2" fillId="0" borderId="0" xfId="1" applyNumberFormat="1" applyFont="1" applyFill="1"/>
    <xf numFmtId="0" fontId="7" fillId="0" borderId="0" xfId="0" applyFont="1" applyFill="1" applyAlignment="1">
      <alignment horizontal="centerContinuous"/>
    </xf>
    <xf numFmtId="0" fontId="7" fillId="0" borderId="0" xfId="0" applyFont="1" applyFill="1" applyAlignment="1">
      <alignment horizontal="centerContinuous" wrapText="1"/>
    </xf>
    <xf numFmtId="0" fontId="2" fillId="8" borderId="0" xfId="0" applyFont="1" applyFill="1" applyAlignment="1">
      <alignment horizontal="left" wrapText="1"/>
    </xf>
    <xf numFmtId="165" fontId="2" fillId="8" borderId="0" xfId="1" applyNumberFormat="1" applyFont="1" applyFill="1" applyAlignment="1">
      <alignment horizontal="right" wrapText="1" indent="2"/>
    </xf>
    <xf numFmtId="164" fontId="2" fillId="8" borderId="0" xfId="2" applyNumberFormat="1" applyFont="1" applyFill="1" applyAlignment="1">
      <alignment horizontal="left" wrapText="1"/>
    </xf>
    <xf numFmtId="0" fontId="0" fillId="8" borderId="0" xfId="0" applyFill="1" applyAlignment="1">
      <alignment horizontal="left" wrapText="1"/>
    </xf>
    <xf numFmtId="165" fontId="0" fillId="8" borderId="0" xfId="1" applyNumberFormat="1" applyFont="1" applyFill="1" applyAlignment="1">
      <alignment horizontal="right" wrapText="1" indent="2"/>
    </xf>
    <xf numFmtId="164" fontId="0" fillId="8" borderId="0" xfId="2" applyNumberFormat="1" applyFont="1" applyFill="1" applyAlignment="1">
      <alignment horizontal="left" wrapText="1"/>
    </xf>
    <xf numFmtId="165" fontId="6" fillId="2" borderId="0" xfId="1" applyNumberFormat="1" applyFont="1" applyFill="1"/>
    <xf numFmtId="165" fontId="2" fillId="2" borderId="0" xfId="1" applyNumberFormat="1" applyFont="1" applyFill="1"/>
    <xf numFmtId="0" fontId="0" fillId="0" borderId="3" xfId="0" applyBorder="1" applyAlignment="1">
      <alignment horizontal="left" vertical="center" wrapText="1"/>
    </xf>
    <xf numFmtId="0" fontId="7" fillId="0" borderId="0" xfId="0" applyFont="1" applyAlignment="1">
      <alignment horizontal="center"/>
    </xf>
    <xf numFmtId="0" fontId="0" fillId="0" borderId="0" xfId="0" applyAlignment="1">
      <alignment horizontal="left" vertical="center" wrapText="1"/>
    </xf>
  </cellXfs>
  <cellStyles count="5">
    <cellStyle name="Comma" xfId="1" builtinId="3"/>
    <cellStyle name="Comma 2" xfId="4" xr:uid="{00000000-0005-0000-0000-000001000000}"/>
    <cellStyle name="Currency" xfId="2" builtinId="4"/>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showGridLines="0" workbookViewId="0">
      <pane ySplit="1" topLeftCell="A2" activePane="bottomLeft" state="frozen"/>
      <selection pane="bottomLeft" activeCell="C28" sqref="C28"/>
    </sheetView>
  </sheetViews>
  <sheetFormatPr defaultRowHeight="15" x14ac:dyDescent="0.25"/>
  <cols>
    <col min="1" max="1" width="7" bestFit="1" customWidth="1"/>
    <col min="2" max="2" width="15.140625" bestFit="1" customWidth="1"/>
    <col min="3" max="3" width="51" bestFit="1" customWidth="1"/>
    <col min="4" max="4" width="7" customWidth="1"/>
    <col min="5" max="5" width="61.5703125" bestFit="1" customWidth="1"/>
    <col min="6" max="6" width="7.7109375" style="2" bestFit="1" customWidth="1"/>
    <col min="7" max="7" width="43.85546875" customWidth="1"/>
    <col min="8" max="8" width="11.5703125" style="1" bestFit="1" customWidth="1"/>
    <col min="9" max="9" width="18" bestFit="1" customWidth="1"/>
  </cols>
  <sheetData>
    <row r="1" spans="1:8" x14ac:dyDescent="0.25">
      <c r="A1" t="s">
        <v>0</v>
      </c>
      <c r="B1" t="s">
        <v>3</v>
      </c>
      <c r="C1" t="s">
        <v>83</v>
      </c>
      <c r="D1" t="s">
        <v>1</v>
      </c>
      <c r="E1" t="s">
        <v>2</v>
      </c>
      <c r="F1" s="2" t="s">
        <v>78</v>
      </c>
      <c r="G1" t="s">
        <v>81</v>
      </c>
      <c r="H1" s="1" t="s">
        <v>85</v>
      </c>
    </row>
    <row r="2" spans="1:8" s="4" customFormat="1" x14ac:dyDescent="0.25">
      <c r="A2" s="4" t="s">
        <v>56</v>
      </c>
      <c r="B2" s="4" t="s">
        <v>61</v>
      </c>
      <c r="C2" s="4" t="s">
        <v>80</v>
      </c>
      <c r="D2" s="4" t="s">
        <v>20</v>
      </c>
      <c r="E2" s="4" t="s">
        <v>57</v>
      </c>
      <c r="F2" s="3">
        <v>1</v>
      </c>
      <c r="G2" s="4" t="s">
        <v>58</v>
      </c>
      <c r="H2" s="5">
        <v>85000</v>
      </c>
    </row>
    <row r="3" spans="1:8" s="4" customFormat="1" x14ac:dyDescent="0.25">
      <c r="A3" s="4" t="s">
        <v>23</v>
      </c>
      <c r="B3" s="4" t="s">
        <v>26</v>
      </c>
      <c r="C3" s="4" t="s">
        <v>80</v>
      </c>
      <c r="D3" s="4" t="s">
        <v>24</v>
      </c>
      <c r="E3" s="4" t="s">
        <v>25</v>
      </c>
      <c r="F3" s="3">
        <v>1</v>
      </c>
      <c r="G3" s="4" t="s">
        <v>77</v>
      </c>
      <c r="H3" s="5">
        <v>70533</v>
      </c>
    </row>
    <row r="4" spans="1:8" s="4" customFormat="1" x14ac:dyDescent="0.25">
      <c r="A4" s="4" t="s">
        <v>46</v>
      </c>
      <c r="B4" s="4" t="s">
        <v>49</v>
      </c>
      <c r="C4" s="4" t="s">
        <v>80</v>
      </c>
      <c r="D4" s="4" t="s">
        <v>47</v>
      </c>
      <c r="E4" s="4" t="s">
        <v>48</v>
      </c>
      <c r="F4" s="3">
        <v>1</v>
      </c>
      <c r="G4" s="4" t="s">
        <v>66</v>
      </c>
      <c r="H4" s="5">
        <v>148228</v>
      </c>
    </row>
    <row r="5" spans="1:8" s="4" customFormat="1" x14ac:dyDescent="0.25">
      <c r="A5" s="4" t="s">
        <v>50</v>
      </c>
      <c r="B5" s="4" t="s">
        <v>52</v>
      </c>
      <c r="C5" s="4" t="s">
        <v>80</v>
      </c>
      <c r="D5" s="4" t="s">
        <v>24</v>
      </c>
      <c r="E5" s="4" t="s">
        <v>51</v>
      </c>
      <c r="F5" s="3">
        <v>1</v>
      </c>
      <c r="G5" s="4" t="s">
        <v>65</v>
      </c>
      <c r="H5" s="5">
        <v>92013</v>
      </c>
    </row>
    <row r="6" spans="1:8" s="4" customFormat="1" x14ac:dyDescent="0.25">
      <c r="A6" s="4" t="s">
        <v>41</v>
      </c>
      <c r="B6" s="4" t="s">
        <v>43</v>
      </c>
      <c r="C6" s="4" t="s">
        <v>80</v>
      </c>
      <c r="D6" s="4" t="s">
        <v>4</v>
      </c>
      <c r="E6" s="4" t="s">
        <v>42</v>
      </c>
      <c r="F6" s="3">
        <v>1</v>
      </c>
      <c r="G6" s="4" t="s">
        <v>67</v>
      </c>
      <c r="H6" s="5">
        <v>139958</v>
      </c>
    </row>
    <row r="7" spans="1:8" s="4" customFormat="1" x14ac:dyDescent="0.25">
      <c r="A7" s="4" t="s">
        <v>6</v>
      </c>
      <c r="B7" s="4" t="s">
        <v>8</v>
      </c>
      <c r="C7" s="4" t="s">
        <v>80</v>
      </c>
      <c r="D7" s="4" t="s">
        <v>4</v>
      </c>
      <c r="E7" s="4" t="s">
        <v>7</v>
      </c>
      <c r="F7" s="3">
        <v>1</v>
      </c>
      <c r="G7" s="4" t="s">
        <v>72</v>
      </c>
      <c r="H7" s="5">
        <v>89628</v>
      </c>
    </row>
    <row r="8" spans="1:8" s="4" customFormat="1" x14ac:dyDescent="0.25">
      <c r="B8" s="4" t="s">
        <v>73</v>
      </c>
      <c r="C8" s="4" t="s">
        <v>80</v>
      </c>
      <c r="D8" s="4" t="s">
        <v>4</v>
      </c>
      <c r="E8" s="4" t="s">
        <v>7</v>
      </c>
      <c r="F8" s="3">
        <v>1</v>
      </c>
      <c r="G8" s="4" t="s">
        <v>74</v>
      </c>
      <c r="H8" s="5">
        <v>72343</v>
      </c>
    </row>
    <row r="9" spans="1:8" s="4" customFormat="1" x14ac:dyDescent="0.25">
      <c r="B9" s="4" t="s">
        <v>75</v>
      </c>
      <c r="C9" s="4" t="s">
        <v>80</v>
      </c>
      <c r="D9" s="4" t="s">
        <v>4</v>
      </c>
      <c r="E9" s="4" t="s">
        <v>7</v>
      </c>
      <c r="F9" s="3">
        <v>1</v>
      </c>
      <c r="G9" s="4" t="s">
        <v>74</v>
      </c>
      <c r="H9" s="5">
        <v>72769</v>
      </c>
    </row>
    <row r="10" spans="1:8" s="4" customFormat="1" x14ac:dyDescent="0.25">
      <c r="A10" s="4" t="s">
        <v>12</v>
      </c>
      <c r="B10" s="4" t="s">
        <v>14</v>
      </c>
      <c r="C10" s="4" t="s">
        <v>80</v>
      </c>
      <c r="D10" s="4" t="s">
        <v>4</v>
      </c>
      <c r="E10" s="4" t="s">
        <v>13</v>
      </c>
      <c r="F10" s="3">
        <v>1</v>
      </c>
      <c r="G10" s="4" t="s">
        <v>71</v>
      </c>
      <c r="H10" s="5">
        <v>107276</v>
      </c>
    </row>
    <row r="11" spans="1:8" s="4" customFormat="1" x14ac:dyDescent="0.25">
      <c r="A11" s="4" t="s">
        <v>9</v>
      </c>
      <c r="B11" s="4" t="s">
        <v>11</v>
      </c>
      <c r="C11" s="4" t="s">
        <v>80</v>
      </c>
      <c r="D11" s="4" t="s">
        <v>4</v>
      </c>
      <c r="E11" s="4" t="s">
        <v>10</v>
      </c>
      <c r="F11" s="3">
        <v>1</v>
      </c>
      <c r="G11" s="4" t="s">
        <v>71</v>
      </c>
      <c r="H11" s="5">
        <v>111032</v>
      </c>
    </row>
    <row r="12" spans="1:8" s="4" customFormat="1" x14ac:dyDescent="0.25">
      <c r="A12" s="4" t="s">
        <v>34</v>
      </c>
      <c r="B12" s="4" t="s">
        <v>36</v>
      </c>
      <c r="C12" s="4" t="s">
        <v>80</v>
      </c>
      <c r="D12" s="4" t="s">
        <v>24</v>
      </c>
      <c r="E12" s="4" t="s">
        <v>35</v>
      </c>
      <c r="F12" s="3">
        <v>1</v>
      </c>
      <c r="G12" s="4" t="s">
        <v>68</v>
      </c>
      <c r="H12" s="5">
        <v>91779</v>
      </c>
    </row>
    <row r="13" spans="1:8" s="4" customFormat="1" x14ac:dyDescent="0.25">
      <c r="A13" s="4" t="s">
        <v>37</v>
      </c>
      <c r="B13" s="4" t="s">
        <v>38</v>
      </c>
      <c r="C13" s="4" t="s">
        <v>80</v>
      </c>
      <c r="D13" s="4" t="s">
        <v>24</v>
      </c>
      <c r="E13" s="4" t="s">
        <v>35</v>
      </c>
      <c r="F13" s="3">
        <v>1</v>
      </c>
      <c r="G13" s="4" t="s">
        <v>69</v>
      </c>
      <c r="H13" s="5">
        <v>81140</v>
      </c>
    </row>
    <row r="14" spans="1:8" s="4" customFormat="1" x14ac:dyDescent="0.25">
      <c r="A14" s="4" t="s">
        <v>39</v>
      </c>
      <c r="B14" s="4" t="s">
        <v>40</v>
      </c>
      <c r="C14" s="4" t="s">
        <v>80</v>
      </c>
      <c r="D14" s="4" t="s">
        <v>24</v>
      </c>
      <c r="E14" s="4" t="s">
        <v>35</v>
      </c>
      <c r="F14" s="3">
        <v>1</v>
      </c>
      <c r="G14" s="4" t="s">
        <v>65</v>
      </c>
      <c r="H14" s="5">
        <v>57979</v>
      </c>
    </row>
    <row r="15" spans="1:8" s="4" customFormat="1" x14ac:dyDescent="0.25">
      <c r="A15" s="4" t="s">
        <v>15</v>
      </c>
      <c r="B15" s="4" t="s">
        <v>17</v>
      </c>
      <c r="C15" s="4" t="s">
        <v>80</v>
      </c>
      <c r="D15" s="4" t="s">
        <v>4</v>
      </c>
      <c r="E15" s="4" t="s">
        <v>16</v>
      </c>
      <c r="F15" s="3">
        <v>1</v>
      </c>
      <c r="G15" s="4" t="s">
        <v>71</v>
      </c>
      <c r="H15" s="5">
        <v>82159</v>
      </c>
    </row>
    <row r="16" spans="1:8" s="4" customFormat="1" x14ac:dyDescent="0.25">
      <c r="C16" s="4" t="s">
        <v>80</v>
      </c>
      <c r="D16" s="4" t="s">
        <v>84</v>
      </c>
      <c r="E16" s="4" t="s">
        <v>5</v>
      </c>
      <c r="F16" s="3">
        <v>6</v>
      </c>
      <c r="G16" s="4" t="s">
        <v>76</v>
      </c>
      <c r="H16" s="5">
        <f>6*60000</f>
        <v>360000</v>
      </c>
    </row>
    <row r="17" spans="1:10" s="4" customFormat="1" x14ac:dyDescent="0.25">
      <c r="A17" s="4" t="s">
        <v>19</v>
      </c>
      <c r="B17" s="4" t="s">
        <v>22</v>
      </c>
      <c r="C17" s="4" t="s">
        <v>80</v>
      </c>
      <c r="D17" s="4" t="s">
        <v>20</v>
      </c>
      <c r="E17" s="4" t="s">
        <v>21</v>
      </c>
      <c r="F17" s="3">
        <v>1</v>
      </c>
      <c r="G17" s="4" t="s">
        <v>70</v>
      </c>
      <c r="H17" s="5">
        <v>127073</v>
      </c>
    </row>
    <row r="18" spans="1:10" s="4" customFormat="1" x14ac:dyDescent="0.25">
      <c r="A18" s="4" t="s">
        <v>53</v>
      </c>
      <c r="B18" s="4" t="s">
        <v>55</v>
      </c>
      <c r="C18" s="4" t="s">
        <v>80</v>
      </c>
      <c r="D18" s="4" t="s">
        <v>47</v>
      </c>
      <c r="E18" s="4" t="s">
        <v>54</v>
      </c>
      <c r="F18" s="3">
        <v>1</v>
      </c>
      <c r="G18" s="4" t="s">
        <v>64</v>
      </c>
      <c r="H18" s="5">
        <v>153086</v>
      </c>
    </row>
    <row r="19" spans="1:10" s="4" customFormat="1" x14ac:dyDescent="0.25">
      <c r="A19" s="4" t="s">
        <v>31</v>
      </c>
      <c r="B19" s="4" t="s">
        <v>33</v>
      </c>
      <c r="C19" s="4" t="s">
        <v>80</v>
      </c>
      <c r="D19" s="4" t="s">
        <v>28</v>
      </c>
      <c r="E19" s="4" t="s">
        <v>32</v>
      </c>
      <c r="F19" s="3">
        <v>1</v>
      </c>
      <c r="G19" s="4" t="s">
        <v>63</v>
      </c>
      <c r="H19" s="5">
        <v>96198</v>
      </c>
    </row>
    <row r="20" spans="1:10" s="4" customFormat="1" x14ac:dyDescent="0.25">
      <c r="A20" s="4" t="s">
        <v>44</v>
      </c>
      <c r="B20" s="4" t="s">
        <v>45</v>
      </c>
      <c r="C20" s="4" t="s">
        <v>80</v>
      </c>
      <c r="D20" s="4" t="s">
        <v>28</v>
      </c>
      <c r="E20" s="4" t="s">
        <v>32</v>
      </c>
      <c r="F20" s="3">
        <v>1</v>
      </c>
      <c r="G20" s="4" t="s">
        <v>66</v>
      </c>
      <c r="H20" s="5">
        <v>131694</v>
      </c>
      <c r="I20" s="4" t="s">
        <v>18</v>
      </c>
      <c r="J20" s="4" t="s">
        <v>18</v>
      </c>
    </row>
    <row r="21" spans="1:10" s="4" customFormat="1" x14ac:dyDescent="0.25">
      <c r="A21" s="4" t="s">
        <v>27</v>
      </c>
      <c r="B21" s="4" t="s">
        <v>30</v>
      </c>
      <c r="C21" s="4" t="s">
        <v>80</v>
      </c>
      <c r="D21" s="4" t="s">
        <v>28</v>
      </c>
      <c r="E21" s="4" t="s">
        <v>29</v>
      </c>
      <c r="F21" s="3">
        <v>1</v>
      </c>
      <c r="G21" s="4" t="s">
        <v>62</v>
      </c>
      <c r="H21" s="5">
        <v>74953</v>
      </c>
    </row>
    <row r="22" spans="1:10" s="4" customFormat="1" x14ac:dyDescent="0.25">
      <c r="C22" s="4" t="s">
        <v>80</v>
      </c>
      <c r="D22" s="4" t="s">
        <v>20</v>
      </c>
      <c r="E22" s="4" t="s">
        <v>97</v>
      </c>
      <c r="F22" s="3">
        <v>1</v>
      </c>
      <c r="G22" s="4" t="s">
        <v>77</v>
      </c>
      <c r="H22" s="5">
        <v>60000</v>
      </c>
    </row>
    <row r="23" spans="1:10" s="4" customFormat="1" x14ac:dyDescent="0.25">
      <c r="C23" s="4" t="s">
        <v>89</v>
      </c>
      <c r="D23" s="4" t="s">
        <v>90</v>
      </c>
      <c r="E23" s="4" t="s">
        <v>91</v>
      </c>
      <c r="F23" s="3">
        <v>2</v>
      </c>
      <c r="G23" s="4" t="s">
        <v>92</v>
      </c>
      <c r="H23" s="5">
        <f>98000+55000</f>
        <v>153000</v>
      </c>
    </row>
    <row r="24" spans="1:10" s="4" customFormat="1" x14ac:dyDescent="0.25">
      <c r="C24" s="4" t="s">
        <v>87</v>
      </c>
      <c r="D24" s="4" t="s">
        <v>4</v>
      </c>
      <c r="E24" s="4" t="s">
        <v>59</v>
      </c>
      <c r="F24" s="3">
        <v>37.6</v>
      </c>
      <c r="G24" s="4" t="s">
        <v>79</v>
      </c>
      <c r="H24" s="5">
        <f>1419000+649000</f>
        <v>2068000</v>
      </c>
    </row>
    <row r="25" spans="1:10" s="6" customFormat="1" x14ac:dyDescent="0.25">
      <c r="C25" s="6" t="s">
        <v>108</v>
      </c>
      <c r="F25" s="7"/>
      <c r="H25" s="8">
        <f>SUBTOTAL(9,H2:H24)</f>
        <v>4525841</v>
      </c>
    </row>
    <row r="26" spans="1:10" s="4" customFormat="1" x14ac:dyDescent="0.25">
      <c r="C26" s="4" t="s">
        <v>107</v>
      </c>
      <c r="F26" s="3"/>
      <c r="H26" s="5">
        <f>+H25*0.0765</f>
        <v>346226.83649999998</v>
      </c>
    </row>
    <row r="27" spans="1:10" s="4" customFormat="1" x14ac:dyDescent="0.25">
      <c r="C27" s="4" t="s">
        <v>106</v>
      </c>
      <c r="F27" s="3"/>
      <c r="H27" s="5">
        <f>+H25*0.0547</f>
        <v>247563.50269999998</v>
      </c>
    </row>
    <row r="28" spans="1:10" s="9" customFormat="1" x14ac:dyDescent="0.25">
      <c r="C28" s="9" t="s">
        <v>109</v>
      </c>
      <c r="F28" s="10"/>
      <c r="H28" s="11">
        <f>SUM(H25:H27)</f>
        <v>5119631.3392000003</v>
      </c>
    </row>
    <row r="30" spans="1:10" s="4" customFormat="1" x14ac:dyDescent="0.25">
      <c r="C30" s="4" t="s">
        <v>87</v>
      </c>
      <c r="D30" s="4" t="s">
        <v>4</v>
      </c>
      <c r="E30" s="4" t="s">
        <v>59</v>
      </c>
      <c r="F30" s="3"/>
      <c r="G30" s="4" t="s">
        <v>82</v>
      </c>
      <c r="H30" s="5">
        <f>207968-123208</f>
        <v>84760</v>
      </c>
    </row>
    <row r="31" spans="1:10" s="4" customFormat="1" x14ac:dyDescent="0.25">
      <c r="C31" s="4" t="s">
        <v>86</v>
      </c>
      <c r="D31" s="4" t="s">
        <v>28</v>
      </c>
      <c r="E31" s="4" t="s">
        <v>32</v>
      </c>
      <c r="F31" s="3"/>
      <c r="H31" s="5">
        <v>700000</v>
      </c>
    </row>
    <row r="32" spans="1:10" x14ac:dyDescent="0.25">
      <c r="C32" s="4" t="s">
        <v>88</v>
      </c>
      <c r="D32" s="4" t="s">
        <v>47</v>
      </c>
      <c r="E32" s="4" t="s">
        <v>93</v>
      </c>
      <c r="G32" s="4"/>
      <c r="H32" s="1">
        <v>204250</v>
      </c>
    </row>
    <row r="33" spans="3:8" x14ac:dyDescent="0.25">
      <c r="C33" s="4" t="s">
        <v>88</v>
      </c>
      <c r="D33" s="4" t="s">
        <v>47</v>
      </c>
      <c r="E33" s="4" t="s">
        <v>94</v>
      </c>
      <c r="G33" s="4"/>
      <c r="H33" s="1">
        <v>31250</v>
      </c>
    </row>
    <row r="34" spans="3:8" x14ac:dyDescent="0.25">
      <c r="C34" s="4" t="s">
        <v>88</v>
      </c>
      <c r="D34" s="4" t="s">
        <v>47</v>
      </c>
      <c r="E34" s="4" t="s">
        <v>95</v>
      </c>
      <c r="G34" s="4"/>
      <c r="H34" s="1">
        <v>31250</v>
      </c>
    </row>
    <row r="35" spans="3:8" x14ac:dyDescent="0.25">
      <c r="C35" s="4" t="s">
        <v>96</v>
      </c>
      <c r="D35" s="4" t="s">
        <v>28</v>
      </c>
      <c r="E35" s="4" t="s">
        <v>35</v>
      </c>
      <c r="H35" s="1">
        <v>8785</v>
      </c>
    </row>
    <row r="36" spans="3:8" x14ac:dyDescent="0.25">
      <c r="C36" s="4" t="s">
        <v>98</v>
      </c>
      <c r="D36" t="s">
        <v>20</v>
      </c>
      <c r="E36" s="4" t="s">
        <v>21</v>
      </c>
      <c r="H36" s="1">
        <f>357500-140000</f>
        <v>217500</v>
      </c>
    </row>
    <row r="37" spans="3:8" x14ac:dyDescent="0.25">
      <c r="C37" s="4" t="s">
        <v>100</v>
      </c>
      <c r="D37" t="s">
        <v>84</v>
      </c>
      <c r="E37" s="4" t="s">
        <v>99</v>
      </c>
      <c r="H37" s="1">
        <v>66500</v>
      </c>
    </row>
    <row r="38" spans="3:8" x14ac:dyDescent="0.25">
      <c r="C38" s="4" t="s">
        <v>101</v>
      </c>
      <c r="D38" s="4" t="s">
        <v>4</v>
      </c>
      <c r="E38" s="4" t="s">
        <v>7</v>
      </c>
      <c r="H38" s="1">
        <v>34480</v>
      </c>
    </row>
    <row r="39" spans="3:8" x14ac:dyDescent="0.25">
      <c r="C39" s="4" t="s">
        <v>103</v>
      </c>
      <c r="D39" s="4" t="s">
        <v>47</v>
      </c>
      <c r="E39" s="4" t="s">
        <v>102</v>
      </c>
      <c r="H39" s="1">
        <v>20000</v>
      </c>
    </row>
    <row r="40" spans="3:8" x14ac:dyDescent="0.25">
      <c r="C40" s="4" t="s">
        <v>105</v>
      </c>
      <c r="D40" s="4" t="s">
        <v>47</v>
      </c>
      <c r="E40" s="4" t="s">
        <v>104</v>
      </c>
      <c r="H40" s="1">
        <f>(1865358-1615358)</f>
        <v>250000</v>
      </c>
    </row>
    <row r="42" spans="3:8" s="9" customFormat="1" x14ac:dyDescent="0.25">
      <c r="C42" s="9" t="s">
        <v>343</v>
      </c>
      <c r="F42" s="10"/>
      <c r="H42" s="11">
        <f>SUM(H28:H40)</f>
        <v>6768406.3392000003</v>
      </c>
    </row>
  </sheetData>
  <autoFilter ref="A1:H30" xr:uid="{00000000-0009-0000-0000-000000000000}"/>
  <sortState xmlns:xlrd2="http://schemas.microsoft.com/office/spreadsheetml/2017/richdata2" ref="A2:M21">
    <sortCondition ref="E2:E2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9"/>
  <sheetViews>
    <sheetView showGridLines="0" zoomScaleNormal="100" workbookViewId="0">
      <pane ySplit="1" topLeftCell="A26" activePane="bottomLeft" state="frozen"/>
      <selection pane="bottomLeft" activeCell="G77" sqref="A76:G77"/>
    </sheetView>
  </sheetViews>
  <sheetFormatPr defaultRowHeight="15" x14ac:dyDescent="0.25"/>
  <cols>
    <col min="1" max="1" width="9.140625" style="12" customWidth="1"/>
    <col min="2" max="2" width="11.7109375" style="12" customWidth="1"/>
    <col min="3" max="3" width="42.5703125" style="12" customWidth="1"/>
    <col min="4" max="4" width="25.85546875" style="12" customWidth="1"/>
    <col min="5" max="5" width="30.140625" style="13" customWidth="1"/>
    <col min="6" max="6" width="29.42578125" style="13" customWidth="1"/>
    <col min="7" max="7" width="15.140625" style="13" customWidth="1"/>
    <col min="8" max="16384" width="9.140625" style="12"/>
  </cols>
  <sheetData>
    <row r="1" spans="1:7" ht="14.25" customHeight="1" x14ac:dyDescent="0.25">
      <c r="A1" s="20" t="s">
        <v>341</v>
      </c>
      <c r="B1" s="20" t="s">
        <v>340</v>
      </c>
      <c r="C1" s="20" t="s">
        <v>339</v>
      </c>
      <c r="D1" s="20" t="s">
        <v>338</v>
      </c>
      <c r="E1" s="19" t="s">
        <v>337</v>
      </c>
      <c r="F1" s="19" t="s">
        <v>336</v>
      </c>
      <c r="G1" s="18" t="s">
        <v>335</v>
      </c>
    </row>
    <row r="2" spans="1:7" ht="14.25" customHeight="1" x14ac:dyDescent="0.25">
      <c r="A2" s="17" t="s">
        <v>113</v>
      </c>
      <c r="B2" s="17" t="s">
        <v>332</v>
      </c>
      <c r="C2" s="17" t="s">
        <v>331</v>
      </c>
      <c r="D2" s="17" t="s">
        <v>110</v>
      </c>
      <c r="E2" s="16">
        <v>8000</v>
      </c>
      <c r="F2" s="16">
        <v>5300</v>
      </c>
      <c r="G2" s="16">
        <f t="shared" ref="G2:G33" si="0">+E2-F2</f>
        <v>2700</v>
      </c>
    </row>
    <row r="3" spans="1:7" ht="14.25" customHeight="1" x14ac:dyDescent="0.25">
      <c r="A3" s="17" t="s">
        <v>113</v>
      </c>
      <c r="B3" s="17" t="s">
        <v>330</v>
      </c>
      <c r="C3" s="17" t="s">
        <v>329</v>
      </c>
      <c r="D3" s="17" t="s">
        <v>110</v>
      </c>
      <c r="E3" s="16">
        <v>5000</v>
      </c>
      <c r="F3" s="16">
        <v>7040</v>
      </c>
      <c r="G3" s="16">
        <f t="shared" si="0"/>
        <v>-2040</v>
      </c>
    </row>
    <row r="4" spans="1:7" ht="14.25" customHeight="1" x14ac:dyDescent="0.25">
      <c r="A4" s="17" t="s">
        <v>113</v>
      </c>
      <c r="B4" s="17" t="s">
        <v>328</v>
      </c>
      <c r="C4" s="17" t="s">
        <v>327</v>
      </c>
      <c r="D4" s="17" t="s">
        <v>110</v>
      </c>
      <c r="E4" s="16">
        <v>1500</v>
      </c>
      <c r="F4" s="16">
        <v>0</v>
      </c>
      <c r="G4" s="16">
        <f t="shared" si="0"/>
        <v>1500</v>
      </c>
    </row>
    <row r="5" spans="1:7" ht="14.25" customHeight="1" x14ac:dyDescent="0.25">
      <c r="A5" s="17" t="s">
        <v>113</v>
      </c>
      <c r="B5" s="17" t="s">
        <v>326</v>
      </c>
      <c r="C5" s="17" t="s">
        <v>325</v>
      </c>
      <c r="D5" s="17" t="s">
        <v>110</v>
      </c>
      <c r="E5" s="16">
        <v>2700</v>
      </c>
      <c r="F5" s="16">
        <v>2660</v>
      </c>
      <c r="G5" s="16">
        <f t="shared" si="0"/>
        <v>40</v>
      </c>
    </row>
    <row r="6" spans="1:7" ht="14.25" customHeight="1" x14ac:dyDescent="0.25">
      <c r="A6" s="17" t="s">
        <v>113</v>
      </c>
      <c r="B6" s="17" t="s">
        <v>301</v>
      </c>
      <c r="C6" s="17" t="s">
        <v>300</v>
      </c>
      <c r="D6" s="17" t="s">
        <v>110</v>
      </c>
      <c r="E6" s="16">
        <v>15000</v>
      </c>
      <c r="F6" s="16">
        <v>0</v>
      </c>
      <c r="G6" s="16">
        <f t="shared" si="0"/>
        <v>15000</v>
      </c>
    </row>
    <row r="7" spans="1:7" ht="14.25" customHeight="1" x14ac:dyDescent="0.25">
      <c r="A7" s="17" t="s">
        <v>113</v>
      </c>
      <c r="B7" s="17" t="s">
        <v>115</v>
      </c>
      <c r="C7" s="17" t="s">
        <v>114</v>
      </c>
      <c r="D7" s="17" t="s">
        <v>110</v>
      </c>
      <c r="E7" s="16">
        <v>2350</v>
      </c>
      <c r="F7" s="16">
        <v>4500</v>
      </c>
      <c r="G7" s="16">
        <f t="shared" si="0"/>
        <v>-2150</v>
      </c>
    </row>
    <row r="8" spans="1:7" ht="14.25" customHeight="1" x14ac:dyDescent="0.25">
      <c r="A8" s="17" t="s">
        <v>113</v>
      </c>
      <c r="B8" s="17" t="s">
        <v>322</v>
      </c>
      <c r="C8" s="17" t="s">
        <v>321</v>
      </c>
      <c r="D8" s="17" t="s">
        <v>110</v>
      </c>
      <c r="E8" s="16">
        <v>2800</v>
      </c>
      <c r="F8" s="16">
        <v>2750</v>
      </c>
      <c r="G8" s="16">
        <f t="shared" si="0"/>
        <v>50</v>
      </c>
    </row>
    <row r="9" spans="1:7" ht="14.25" customHeight="1" x14ac:dyDescent="0.25">
      <c r="A9" s="17" t="s">
        <v>113</v>
      </c>
      <c r="B9" s="17" t="s">
        <v>320</v>
      </c>
      <c r="C9" s="17" t="s">
        <v>319</v>
      </c>
      <c r="D9" s="17" t="s">
        <v>110</v>
      </c>
      <c r="E9" s="16">
        <v>11950</v>
      </c>
      <c r="F9" s="16">
        <v>13265</v>
      </c>
      <c r="G9" s="16">
        <f t="shared" si="0"/>
        <v>-1315</v>
      </c>
    </row>
    <row r="10" spans="1:7" ht="14.25" customHeight="1" x14ac:dyDescent="0.25">
      <c r="A10" s="17" t="s">
        <v>113</v>
      </c>
      <c r="B10" s="17" t="s">
        <v>195</v>
      </c>
      <c r="C10" s="17" t="s">
        <v>194</v>
      </c>
      <c r="D10" s="17" t="s">
        <v>110</v>
      </c>
      <c r="E10" s="16">
        <v>16392</v>
      </c>
      <c r="F10" s="16">
        <v>21392</v>
      </c>
      <c r="G10" s="16">
        <f t="shared" si="0"/>
        <v>-5000</v>
      </c>
    </row>
    <row r="11" spans="1:7" ht="25.5" customHeight="1" x14ac:dyDescent="0.25">
      <c r="A11" s="17" t="s">
        <v>113</v>
      </c>
      <c r="B11" s="17" t="s">
        <v>318</v>
      </c>
      <c r="C11" s="17" t="s">
        <v>317</v>
      </c>
      <c r="D11" s="17" t="s">
        <v>110</v>
      </c>
      <c r="E11" s="16">
        <v>10175</v>
      </c>
      <c r="F11" s="16">
        <v>8795</v>
      </c>
      <c r="G11" s="16">
        <f t="shared" si="0"/>
        <v>1380</v>
      </c>
    </row>
    <row r="12" spans="1:7" ht="14.25" customHeight="1" x14ac:dyDescent="0.25">
      <c r="A12" s="17" t="s">
        <v>113</v>
      </c>
      <c r="B12" s="17" t="s">
        <v>316</v>
      </c>
      <c r="C12" s="17" t="s">
        <v>315</v>
      </c>
      <c r="D12" s="17" t="s">
        <v>110</v>
      </c>
      <c r="E12" s="16">
        <v>2500</v>
      </c>
      <c r="F12" s="16">
        <v>0</v>
      </c>
      <c r="G12" s="16">
        <f t="shared" si="0"/>
        <v>2500</v>
      </c>
    </row>
    <row r="13" spans="1:7" ht="14.25" customHeight="1" x14ac:dyDescent="0.25">
      <c r="A13" s="17" t="s">
        <v>113</v>
      </c>
      <c r="B13" s="17" t="s">
        <v>314</v>
      </c>
      <c r="C13" s="17" t="s">
        <v>313</v>
      </c>
      <c r="D13" s="17" t="s">
        <v>110</v>
      </c>
      <c r="E13" s="16">
        <v>3600</v>
      </c>
      <c r="F13" s="16">
        <v>0</v>
      </c>
      <c r="G13" s="16">
        <f t="shared" si="0"/>
        <v>3600</v>
      </c>
    </row>
    <row r="14" spans="1:7" ht="14.25" customHeight="1" x14ac:dyDescent="0.25">
      <c r="A14" s="17" t="s">
        <v>113</v>
      </c>
      <c r="B14" s="17" t="s">
        <v>112</v>
      </c>
      <c r="C14" s="17" t="s">
        <v>111</v>
      </c>
      <c r="D14" s="17" t="s">
        <v>110</v>
      </c>
      <c r="E14" s="16">
        <v>4860</v>
      </c>
      <c r="F14" s="16">
        <v>4360</v>
      </c>
      <c r="G14" s="16">
        <f t="shared" si="0"/>
        <v>500</v>
      </c>
    </row>
    <row r="15" spans="1:7" ht="14.25" customHeight="1" x14ac:dyDescent="0.25">
      <c r="A15" s="17" t="s">
        <v>113</v>
      </c>
      <c r="B15" s="17" t="s">
        <v>312</v>
      </c>
      <c r="C15" s="17" t="s">
        <v>311</v>
      </c>
      <c r="D15" s="17" t="s">
        <v>110</v>
      </c>
      <c r="E15" s="16">
        <v>5000</v>
      </c>
      <c r="F15" s="16">
        <v>0</v>
      </c>
      <c r="G15" s="16">
        <f t="shared" si="0"/>
        <v>5000</v>
      </c>
    </row>
    <row r="16" spans="1:7" ht="14.25" customHeight="1" x14ac:dyDescent="0.25">
      <c r="A16" s="17" t="s">
        <v>113</v>
      </c>
      <c r="B16" s="17" t="s">
        <v>133</v>
      </c>
      <c r="C16" s="17" t="s">
        <v>132</v>
      </c>
      <c r="D16" s="17" t="s">
        <v>134</v>
      </c>
      <c r="E16" s="16">
        <v>14800</v>
      </c>
      <c r="F16" s="16">
        <v>0</v>
      </c>
      <c r="G16" s="16">
        <f t="shared" si="0"/>
        <v>14800</v>
      </c>
    </row>
    <row r="17" spans="1:7" ht="14.25" customHeight="1" x14ac:dyDescent="0.25">
      <c r="A17" s="17" t="s">
        <v>113</v>
      </c>
      <c r="B17" s="17" t="s">
        <v>133</v>
      </c>
      <c r="C17" s="17" t="s">
        <v>132</v>
      </c>
      <c r="D17" s="17" t="s">
        <v>110</v>
      </c>
      <c r="E17" s="16">
        <v>12600</v>
      </c>
      <c r="F17" s="16">
        <v>0</v>
      </c>
      <c r="G17" s="16">
        <f t="shared" si="0"/>
        <v>12600</v>
      </c>
    </row>
    <row r="18" spans="1:7" ht="14.25" customHeight="1" x14ac:dyDescent="0.25">
      <c r="A18" s="17" t="s">
        <v>113</v>
      </c>
      <c r="B18" s="17" t="s">
        <v>133</v>
      </c>
      <c r="C18" s="17" t="s">
        <v>132</v>
      </c>
      <c r="D18" s="17" t="s">
        <v>165</v>
      </c>
      <c r="E18" s="16">
        <v>27300</v>
      </c>
      <c r="F18" s="16">
        <v>0</v>
      </c>
      <c r="G18" s="16">
        <f t="shared" si="0"/>
        <v>27300</v>
      </c>
    </row>
    <row r="19" spans="1:7" ht="14.25" customHeight="1" x14ac:dyDescent="0.25">
      <c r="A19" s="17" t="s">
        <v>113</v>
      </c>
      <c r="B19" s="17" t="s">
        <v>309</v>
      </c>
      <c r="C19" s="17" t="s">
        <v>308</v>
      </c>
      <c r="D19" s="17" t="s">
        <v>110</v>
      </c>
      <c r="E19" s="16">
        <v>5000</v>
      </c>
      <c r="F19" s="16">
        <v>5317</v>
      </c>
      <c r="G19" s="16">
        <f t="shared" si="0"/>
        <v>-317</v>
      </c>
    </row>
    <row r="20" spans="1:7" ht="14.25" customHeight="1" x14ac:dyDescent="0.25">
      <c r="A20" s="17" t="s">
        <v>113</v>
      </c>
      <c r="B20" s="17" t="s">
        <v>309</v>
      </c>
      <c r="C20" s="17" t="s">
        <v>308</v>
      </c>
      <c r="D20" s="17" t="s">
        <v>310</v>
      </c>
      <c r="E20" s="16">
        <v>2000</v>
      </c>
      <c r="F20" s="16">
        <v>3000</v>
      </c>
      <c r="G20" s="16">
        <f t="shared" si="0"/>
        <v>-1000</v>
      </c>
    </row>
    <row r="21" spans="1:7" ht="14.25" customHeight="1" x14ac:dyDescent="0.25">
      <c r="A21" s="17" t="s">
        <v>113</v>
      </c>
      <c r="B21" s="17" t="s">
        <v>307</v>
      </c>
      <c r="C21" s="17" t="s">
        <v>306</v>
      </c>
      <c r="D21" s="17" t="s">
        <v>110</v>
      </c>
      <c r="E21" s="16">
        <v>7040</v>
      </c>
      <c r="F21" s="16">
        <v>0</v>
      </c>
      <c r="G21" s="16">
        <f t="shared" si="0"/>
        <v>7040</v>
      </c>
    </row>
    <row r="22" spans="1:7" ht="25.5" customHeight="1" x14ac:dyDescent="0.25">
      <c r="A22" s="17" t="s">
        <v>113</v>
      </c>
      <c r="B22" s="17" t="s">
        <v>305</v>
      </c>
      <c r="C22" s="17" t="s">
        <v>304</v>
      </c>
      <c r="D22" s="17" t="s">
        <v>165</v>
      </c>
      <c r="E22" s="16">
        <v>4000</v>
      </c>
      <c r="F22" s="16">
        <v>0</v>
      </c>
      <c r="G22" s="16">
        <f t="shared" si="0"/>
        <v>4000</v>
      </c>
    </row>
    <row r="23" spans="1:7" ht="14.25" customHeight="1" x14ac:dyDescent="0.25">
      <c r="A23" s="17" t="s">
        <v>113</v>
      </c>
      <c r="B23" s="17" t="s">
        <v>299</v>
      </c>
      <c r="C23" s="17" t="s">
        <v>298</v>
      </c>
      <c r="D23" s="17" t="s">
        <v>110</v>
      </c>
      <c r="E23" s="16">
        <v>17600</v>
      </c>
      <c r="F23" s="16">
        <v>67600</v>
      </c>
      <c r="G23" s="16">
        <f t="shared" si="0"/>
        <v>-50000</v>
      </c>
    </row>
    <row r="24" spans="1:7" ht="14.25" customHeight="1" x14ac:dyDescent="0.25">
      <c r="A24" s="17" t="s">
        <v>113</v>
      </c>
      <c r="B24" s="17" t="s">
        <v>303</v>
      </c>
      <c r="C24" s="17" t="s">
        <v>302</v>
      </c>
      <c r="D24" s="17" t="s">
        <v>110</v>
      </c>
      <c r="E24" s="16">
        <v>2000</v>
      </c>
      <c r="F24" s="16">
        <v>4861</v>
      </c>
      <c r="G24" s="16">
        <f t="shared" si="0"/>
        <v>-2861</v>
      </c>
    </row>
    <row r="25" spans="1:7" ht="14.25" customHeight="1" x14ac:dyDescent="0.25">
      <c r="A25" s="17" t="s">
        <v>113</v>
      </c>
      <c r="B25" s="17" t="s">
        <v>303</v>
      </c>
      <c r="C25" s="17" t="s">
        <v>302</v>
      </c>
      <c r="D25" s="17" t="s">
        <v>170</v>
      </c>
      <c r="E25" s="16">
        <v>1200</v>
      </c>
      <c r="F25" s="16">
        <v>6360</v>
      </c>
      <c r="G25" s="16">
        <f t="shared" si="0"/>
        <v>-5160</v>
      </c>
    </row>
    <row r="26" spans="1:7" ht="14.25" customHeight="1" x14ac:dyDescent="0.25">
      <c r="A26" s="17" t="s">
        <v>113</v>
      </c>
      <c r="B26" s="17" t="s">
        <v>148</v>
      </c>
      <c r="C26" s="17" t="s">
        <v>147</v>
      </c>
      <c r="D26" s="17" t="s">
        <v>110</v>
      </c>
      <c r="E26" s="16">
        <v>8000</v>
      </c>
      <c r="F26" s="16">
        <v>6000</v>
      </c>
      <c r="G26" s="16">
        <f t="shared" si="0"/>
        <v>2000</v>
      </c>
    </row>
    <row r="27" spans="1:7" ht="14.25" customHeight="1" x14ac:dyDescent="0.25">
      <c r="A27" s="17" t="s">
        <v>113</v>
      </c>
      <c r="B27" s="17" t="s">
        <v>131</v>
      </c>
      <c r="C27" s="17" t="s">
        <v>130</v>
      </c>
      <c r="D27" s="17" t="s">
        <v>110</v>
      </c>
      <c r="E27" s="16">
        <v>151055</v>
      </c>
      <c r="F27" s="16">
        <v>156449</v>
      </c>
      <c r="G27" s="16">
        <f t="shared" si="0"/>
        <v>-5394</v>
      </c>
    </row>
    <row r="28" spans="1:7" ht="14.25" customHeight="1" x14ac:dyDescent="0.25">
      <c r="A28" s="17" t="s">
        <v>113</v>
      </c>
      <c r="B28" s="17" t="s">
        <v>131</v>
      </c>
      <c r="C28" s="17" t="s">
        <v>130</v>
      </c>
      <c r="D28" s="17" t="s">
        <v>181</v>
      </c>
      <c r="E28" s="16">
        <v>263997</v>
      </c>
      <c r="F28" s="16">
        <v>263859</v>
      </c>
      <c r="G28" s="16">
        <f t="shared" si="0"/>
        <v>138</v>
      </c>
    </row>
    <row r="29" spans="1:7" ht="14.25" customHeight="1" x14ac:dyDescent="0.25">
      <c r="A29" s="17" t="s">
        <v>113</v>
      </c>
      <c r="B29" s="17" t="s">
        <v>285</v>
      </c>
      <c r="C29" s="17" t="s">
        <v>284</v>
      </c>
      <c r="D29" s="17" t="s">
        <v>110</v>
      </c>
      <c r="E29" s="16">
        <v>-7723</v>
      </c>
      <c r="F29" s="16">
        <v>53861</v>
      </c>
      <c r="G29" s="16">
        <f t="shared" si="0"/>
        <v>-61584</v>
      </c>
    </row>
    <row r="30" spans="1:7" ht="14.25" customHeight="1" x14ac:dyDescent="0.25">
      <c r="A30" s="17" t="s">
        <v>113</v>
      </c>
      <c r="B30" s="17" t="s">
        <v>283</v>
      </c>
      <c r="C30" s="17" t="s">
        <v>282</v>
      </c>
      <c r="D30" s="17" t="s">
        <v>110</v>
      </c>
      <c r="E30" s="16">
        <v>43212</v>
      </c>
      <c r="F30" s="16">
        <v>83212</v>
      </c>
      <c r="G30" s="16">
        <f t="shared" si="0"/>
        <v>-40000</v>
      </c>
    </row>
    <row r="31" spans="1:7" ht="14.25" customHeight="1" x14ac:dyDescent="0.25">
      <c r="A31" s="17" t="s">
        <v>113</v>
      </c>
      <c r="B31" s="17" t="s">
        <v>283</v>
      </c>
      <c r="C31" s="17" t="s">
        <v>282</v>
      </c>
      <c r="D31" s="17" t="s">
        <v>181</v>
      </c>
      <c r="E31" s="16">
        <v>202840</v>
      </c>
      <c r="F31" s="16">
        <v>137478</v>
      </c>
      <c r="G31" s="16">
        <f t="shared" si="0"/>
        <v>65362</v>
      </c>
    </row>
    <row r="32" spans="1:7" ht="14.25" customHeight="1" x14ac:dyDescent="0.25">
      <c r="A32" s="17" t="s">
        <v>113</v>
      </c>
      <c r="B32" s="17" t="s">
        <v>281</v>
      </c>
      <c r="C32" s="17" t="s">
        <v>280</v>
      </c>
      <c r="D32" s="17" t="s">
        <v>110</v>
      </c>
      <c r="E32" s="16">
        <v>71830</v>
      </c>
      <c r="F32" s="16">
        <v>59530</v>
      </c>
      <c r="G32" s="16">
        <f t="shared" si="0"/>
        <v>12300</v>
      </c>
    </row>
    <row r="33" spans="1:7" ht="14.25" customHeight="1" x14ac:dyDescent="0.25">
      <c r="A33" s="17" t="s">
        <v>113</v>
      </c>
      <c r="B33" s="17" t="s">
        <v>281</v>
      </c>
      <c r="C33" s="17" t="s">
        <v>280</v>
      </c>
      <c r="D33" s="17" t="s">
        <v>181</v>
      </c>
      <c r="E33" s="16">
        <v>69703</v>
      </c>
      <c r="F33" s="16">
        <v>56882</v>
      </c>
      <c r="G33" s="16">
        <f t="shared" si="0"/>
        <v>12821</v>
      </c>
    </row>
    <row r="34" spans="1:7" ht="14.25" customHeight="1" x14ac:dyDescent="0.25">
      <c r="A34" s="17" t="s">
        <v>113</v>
      </c>
      <c r="B34" s="17" t="s">
        <v>279</v>
      </c>
      <c r="C34" s="17" t="s">
        <v>278</v>
      </c>
      <c r="D34" s="17" t="s">
        <v>110</v>
      </c>
      <c r="E34" s="16">
        <v>71750</v>
      </c>
      <c r="F34" s="16">
        <v>95750</v>
      </c>
      <c r="G34" s="16">
        <f t="shared" ref="G34:G65" si="1">+E34-F34</f>
        <v>-24000</v>
      </c>
    </row>
    <row r="35" spans="1:7" ht="14.25" customHeight="1" x14ac:dyDescent="0.25">
      <c r="A35" s="17" t="s">
        <v>113</v>
      </c>
      <c r="B35" s="17" t="s">
        <v>279</v>
      </c>
      <c r="C35" s="17" t="s">
        <v>278</v>
      </c>
      <c r="D35" s="17" t="s">
        <v>181</v>
      </c>
      <c r="E35" s="16">
        <v>67563</v>
      </c>
      <c r="F35" s="16">
        <v>58655</v>
      </c>
      <c r="G35" s="16">
        <f t="shared" si="1"/>
        <v>8908</v>
      </c>
    </row>
    <row r="36" spans="1:7" ht="14.25" customHeight="1" x14ac:dyDescent="0.25">
      <c r="A36" s="17" t="s">
        <v>113</v>
      </c>
      <c r="B36" s="17" t="s">
        <v>277</v>
      </c>
      <c r="C36" s="17" t="s">
        <v>276</v>
      </c>
      <c r="D36" s="17" t="s">
        <v>181</v>
      </c>
      <c r="E36" s="16">
        <v>36431</v>
      </c>
      <c r="F36" s="16">
        <v>29730</v>
      </c>
      <c r="G36" s="16">
        <f t="shared" si="1"/>
        <v>6701</v>
      </c>
    </row>
    <row r="37" spans="1:7" ht="14.25" customHeight="1" x14ac:dyDescent="0.25">
      <c r="A37" s="17" t="s">
        <v>113</v>
      </c>
      <c r="B37" s="17" t="s">
        <v>275</v>
      </c>
      <c r="C37" s="17" t="s">
        <v>274</v>
      </c>
      <c r="D37" s="17" t="s">
        <v>110</v>
      </c>
      <c r="E37" s="16">
        <v>154612</v>
      </c>
      <c r="F37" s="16">
        <v>153607</v>
      </c>
      <c r="G37" s="16">
        <f t="shared" si="1"/>
        <v>1005</v>
      </c>
    </row>
    <row r="38" spans="1:7" ht="14.25" customHeight="1" x14ac:dyDescent="0.25">
      <c r="A38" s="17" t="s">
        <v>113</v>
      </c>
      <c r="B38" s="17" t="s">
        <v>275</v>
      </c>
      <c r="C38" s="17" t="s">
        <v>274</v>
      </c>
      <c r="D38" s="17" t="s">
        <v>181</v>
      </c>
      <c r="E38" s="16">
        <v>50162</v>
      </c>
      <c r="F38" s="16">
        <v>58201</v>
      </c>
      <c r="G38" s="16">
        <f t="shared" si="1"/>
        <v>-8039</v>
      </c>
    </row>
    <row r="39" spans="1:7" ht="14.25" customHeight="1" x14ac:dyDescent="0.25">
      <c r="A39" s="17" t="s">
        <v>113</v>
      </c>
      <c r="B39" s="17" t="s">
        <v>273</v>
      </c>
      <c r="C39" s="17" t="s">
        <v>272</v>
      </c>
      <c r="D39" s="17" t="s">
        <v>110</v>
      </c>
      <c r="E39" s="16">
        <v>14349</v>
      </c>
      <c r="F39" s="16">
        <v>29349</v>
      </c>
      <c r="G39" s="16">
        <f t="shared" si="1"/>
        <v>-15000</v>
      </c>
    </row>
    <row r="40" spans="1:7" ht="14.25" customHeight="1" x14ac:dyDescent="0.25">
      <c r="A40" s="17" t="s">
        <v>113</v>
      </c>
      <c r="B40" s="17" t="s">
        <v>271</v>
      </c>
      <c r="C40" s="17" t="s">
        <v>270</v>
      </c>
      <c r="D40" s="17" t="s">
        <v>110</v>
      </c>
      <c r="E40" s="16">
        <v>4664</v>
      </c>
      <c r="F40" s="16">
        <v>29664</v>
      </c>
      <c r="G40" s="16">
        <f t="shared" si="1"/>
        <v>-25000</v>
      </c>
    </row>
    <row r="41" spans="1:7" ht="14.25" customHeight="1" x14ac:dyDescent="0.25">
      <c r="A41" s="17" t="s">
        <v>113</v>
      </c>
      <c r="B41" s="17" t="s">
        <v>271</v>
      </c>
      <c r="C41" s="17" t="s">
        <v>270</v>
      </c>
      <c r="D41" s="17" t="s">
        <v>181</v>
      </c>
      <c r="E41" s="16">
        <v>156703</v>
      </c>
      <c r="F41" s="16">
        <v>154718</v>
      </c>
      <c r="G41" s="16">
        <f t="shared" si="1"/>
        <v>1985</v>
      </c>
    </row>
    <row r="42" spans="1:7" ht="14.25" customHeight="1" x14ac:dyDescent="0.25">
      <c r="A42" s="17" t="s">
        <v>113</v>
      </c>
      <c r="B42" s="17" t="s">
        <v>267</v>
      </c>
      <c r="C42" s="17" t="s">
        <v>266</v>
      </c>
      <c r="D42" s="17" t="s">
        <v>110</v>
      </c>
      <c r="E42" s="16">
        <v>41249</v>
      </c>
      <c r="F42" s="16">
        <v>45424</v>
      </c>
      <c r="G42" s="16">
        <f t="shared" si="1"/>
        <v>-4175</v>
      </c>
    </row>
    <row r="43" spans="1:7" ht="14.25" customHeight="1" x14ac:dyDescent="0.25">
      <c r="A43" s="17" t="s">
        <v>113</v>
      </c>
      <c r="B43" s="17" t="s">
        <v>265</v>
      </c>
      <c r="C43" s="17" t="s">
        <v>264</v>
      </c>
      <c r="D43" s="17" t="s">
        <v>110</v>
      </c>
      <c r="E43" s="16">
        <v>35332</v>
      </c>
      <c r="F43" s="16">
        <v>37392</v>
      </c>
      <c r="G43" s="16">
        <f t="shared" si="1"/>
        <v>-2060</v>
      </c>
    </row>
    <row r="44" spans="1:7" ht="14.25" customHeight="1" x14ac:dyDescent="0.25">
      <c r="A44" s="17" t="s">
        <v>113</v>
      </c>
      <c r="B44" s="17" t="s">
        <v>265</v>
      </c>
      <c r="C44" s="17" t="s">
        <v>264</v>
      </c>
      <c r="D44" s="17" t="s">
        <v>181</v>
      </c>
      <c r="E44" s="16">
        <v>10300</v>
      </c>
      <c r="F44" s="16">
        <v>8240</v>
      </c>
      <c r="G44" s="16">
        <f t="shared" si="1"/>
        <v>2060</v>
      </c>
    </row>
    <row r="45" spans="1:7" ht="14.25" customHeight="1" x14ac:dyDescent="0.25">
      <c r="A45" s="17" t="s">
        <v>113</v>
      </c>
      <c r="B45" s="17" t="s">
        <v>263</v>
      </c>
      <c r="C45" s="17" t="s">
        <v>262</v>
      </c>
      <c r="D45" s="17" t="s">
        <v>110</v>
      </c>
      <c r="E45" s="16">
        <v>88723</v>
      </c>
      <c r="F45" s="16">
        <v>93723</v>
      </c>
      <c r="G45" s="16">
        <f t="shared" si="1"/>
        <v>-5000</v>
      </c>
    </row>
    <row r="46" spans="1:7" ht="14.25" customHeight="1" x14ac:dyDescent="0.25">
      <c r="A46" s="17" t="s">
        <v>113</v>
      </c>
      <c r="B46" s="17" t="s">
        <v>261</v>
      </c>
      <c r="C46" s="17" t="s">
        <v>260</v>
      </c>
      <c r="D46" s="17" t="s">
        <v>110</v>
      </c>
      <c r="E46" s="16">
        <v>101620</v>
      </c>
      <c r="F46" s="16">
        <v>178320</v>
      </c>
      <c r="G46" s="16">
        <f t="shared" si="1"/>
        <v>-76700</v>
      </c>
    </row>
    <row r="47" spans="1:7" ht="14.25" customHeight="1" x14ac:dyDescent="0.25">
      <c r="A47" s="17" t="s">
        <v>113</v>
      </c>
      <c r="B47" s="17" t="s">
        <v>261</v>
      </c>
      <c r="C47" s="17" t="s">
        <v>260</v>
      </c>
      <c r="D47" s="17" t="s">
        <v>181</v>
      </c>
      <c r="E47" s="16">
        <v>46548</v>
      </c>
      <c r="F47" s="16">
        <v>34754</v>
      </c>
      <c r="G47" s="16">
        <f t="shared" si="1"/>
        <v>11794</v>
      </c>
    </row>
    <row r="48" spans="1:7" ht="14.25" customHeight="1" x14ac:dyDescent="0.25">
      <c r="A48" s="17" t="s">
        <v>113</v>
      </c>
      <c r="B48" s="17" t="s">
        <v>257</v>
      </c>
      <c r="C48" s="17" t="s">
        <v>256</v>
      </c>
      <c r="D48" s="17" t="s">
        <v>110</v>
      </c>
      <c r="E48" s="16">
        <v>18080</v>
      </c>
      <c r="F48" s="16">
        <v>28080</v>
      </c>
      <c r="G48" s="16">
        <f t="shared" si="1"/>
        <v>-10000</v>
      </c>
    </row>
    <row r="49" spans="1:7" ht="14.25" customHeight="1" x14ac:dyDescent="0.25">
      <c r="A49" s="17" t="s">
        <v>113</v>
      </c>
      <c r="B49" s="17" t="s">
        <v>257</v>
      </c>
      <c r="C49" s="17" t="s">
        <v>256</v>
      </c>
      <c r="D49" s="17" t="s">
        <v>181</v>
      </c>
      <c r="E49" s="16">
        <v>70407</v>
      </c>
      <c r="F49" s="16">
        <v>69505</v>
      </c>
      <c r="G49" s="16">
        <f t="shared" si="1"/>
        <v>902</v>
      </c>
    </row>
    <row r="50" spans="1:7" ht="14.25" customHeight="1" x14ac:dyDescent="0.25">
      <c r="A50" s="17" t="s">
        <v>113</v>
      </c>
      <c r="B50" s="17" t="s">
        <v>255</v>
      </c>
      <c r="C50" s="17" t="s">
        <v>254</v>
      </c>
      <c r="D50" s="17" t="s">
        <v>134</v>
      </c>
      <c r="E50" s="16">
        <v>283317</v>
      </c>
      <c r="F50" s="16">
        <v>281916</v>
      </c>
      <c r="G50" s="16">
        <f t="shared" si="1"/>
        <v>1401</v>
      </c>
    </row>
    <row r="51" spans="1:7" ht="14.25" customHeight="1" x14ac:dyDescent="0.25">
      <c r="A51" s="17" t="s">
        <v>113</v>
      </c>
      <c r="B51" s="17" t="s">
        <v>255</v>
      </c>
      <c r="C51" s="17" t="s">
        <v>254</v>
      </c>
      <c r="D51" s="17" t="s">
        <v>110</v>
      </c>
      <c r="E51" s="16">
        <v>256672</v>
      </c>
      <c r="F51" s="16">
        <v>366672</v>
      </c>
      <c r="G51" s="16">
        <f t="shared" si="1"/>
        <v>-110000</v>
      </c>
    </row>
    <row r="52" spans="1:7" ht="14.25" customHeight="1" x14ac:dyDescent="0.25">
      <c r="A52" s="17" t="s">
        <v>113</v>
      </c>
      <c r="B52" s="17" t="s">
        <v>297</v>
      </c>
      <c r="C52" s="17" t="s">
        <v>296</v>
      </c>
      <c r="D52" s="17" t="s">
        <v>110</v>
      </c>
      <c r="E52" s="16">
        <v>24480</v>
      </c>
      <c r="F52" s="16">
        <v>34480</v>
      </c>
      <c r="G52" s="16">
        <f t="shared" si="1"/>
        <v>-10000</v>
      </c>
    </row>
    <row r="53" spans="1:7" ht="14.25" customHeight="1" x14ac:dyDescent="0.25">
      <c r="A53" s="17" t="s">
        <v>113</v>
      </c>
      <c r="B53" s="17" t="s">
        <v>250</v>
      </c>
      <c r="C53" s="17" t="s">
        <v>249</v>
      </c>
      <c r="D53" s="17" t="s">
        <v>110</v>
      </c>
      <c r="E53" s="16">
        <v>40192</v>
      </c>
      <c r="F53" s="16">
        <v>105192</v>
      </c>
      <c r="G53" s="16">
        <f t="shared" si="1"/>
        <v>-65000</v>
      </c>
    </row>
    <row r="54" spans="1:7" ht="14.25" customHeight="1" x14ac:dyDescent="0.25">
      <c r="A54" s="17" t="s">
        <v>113</v>
      </c>
      <c r="B54" s="17" t="s">
        <v>250</v>
      </c>
      <c r="C54" s="17" t="s">
        <v>249</v>
      </c>
      <c r="D54" s="17" t="s">
        <v>253</v>
      </c>
      <c r="E54" s="16">
        <v>64194</v>
      </c>
      <c r="F54" s="16">
        <v>62845</v>
      </c>
      <c r="G54" s="16">
        <f t="shared" si="1"/>
        <v>1349</v>
      </c>
    </row>
    <row r="55" spans="1:7" ht="14.25" customHeight="1" x14ac:dyDescent="0.25">
      <c r="A55" s="17" t="s">
        <v>113</v>
      </c>
      <c r="B55" s="17" t="s">
        <v>250</v>
      </c>
      <c r="C55" s="17" t="s">
        <v>249</v>
      </c>
      <c r="D55" s="17" t="s">
        <v>181</v>
      </c>
      <c r="E55" s="16">
        <v>10796</v>
      </c>
      <c r="F55" s="16">
        <v>78338</v>
      </c>
      <c r="G55" s="16">
        <f t="shared" si="1"/>
        <v>-67542</v>
      </c>
    </row>
    <row r="56" spans="1:7" ht="14.25" customHeight="1" x14ac:dyDescent="0.25">
      <c r="A56" s="17" t="s">
        <v>113</v>
      </c>
      <c r="B56" s="17" t="s">
        <v>250</v>
      </c>
      <c r="C56" s="17" t="s">
        <v>249</v>
      </c>
      <c r="D56" s="17" t="s">
        <v>251</v>
      </c>
      <c r="E56" s="16">
        <v>66311</v>
      </c>
      <c r="F56" s="16">
        <v>60413</v>
      </c>
      <c r="G56" s="16">
        <f t="shared" si="1"/>
        <v>5898</v>
      </c>
    </row>
    <row r="57" spans="1:7" ht="14.25" customHeight="1" x14ac:dyDescent="0.25">
      <c r="A57" s="17" t="s">
        <v>113</v>
      </c>
      <c r="B57" s="17" t="s">
        <v>250</v>
      </c>
      <c r="C57" s="17" t="s">
        <v>249</v>
      </c>
      <c r="D57" s="17" t="s">
        <v>252</v>
      </c>
      <c r="E57" s="16">
        <v>88863</v>
      </c>
      <c r="F57" s="16">
        <v>89121</v>
      </c>
      <c r="G57" s="16">
        <f t="shared" si="1"/>
        <v>-258</v>
      </c>
    </row>
    <row r="58" spans="1:7" ht="14.25" customHeight="1" x14ac:dyDescent="0.25">
      <c r="A58" s="17" t="s">
        <v>113</v>
      </c>
      <c r="B58" s="17" t="s">
        <v>247</v>
      </c>
      <c r="C58" s="17" t="s">
        <v>246</v>
      </c>
      <c r="D58" s="17" t="s">
        <v>110</v>
      </c>
      <c r="E58" s="16">
        <v>69361</v>
      </c>
      <c r="F58" s="16">
        <v>69813</v>
      </c>
      <c r="G58" s="16">
        <f t="shared" si="1"/>
        <v>-452</v>
      </c>
    </row>
    <row r="59" spans="1:7" ht="14.25" customHeight="1" x14ac:dyDescent="0.25">
      <c r="A59" s="17" t="s">
        <v>113</v>
      </c>
      <c r="B59" s="17" t="s">
        <v>247</v>
      </c>
      <c r="C59" s="17" t="s">
        <v>246</v>
      </c>
      <c r="D59" s="17" t="s">
        <v>181</v>
      </c>
      <c r="E59" s="16">
        <v>100616</v>
      </c>
      <c r="F59" s="16">
        <v>100537</v>
      </c>
      <c r="G59" s="16">
        <f t="shared" si="1"/>
        <v>79</v>
      </c>
    </row>
    <row r="60" spans="1:7" ht="14.25" customHeight="1" x14ac:dyDescent="0.25">
      <c r="A60" s="17" t="s">
        <v>113</v>
      </c>
      <c r="B60" s="17" t="s">
        <v>245</v>
      </c>
      <c r="C60" s="17" t="s">
        <v>244</v>
      </c>
      <c r="D60" s="17" t="s">
        <v>110</v>
      </c>
      <c r="E60" s="16">
        <v>64040</v>
      </c>
      <c r="F60" s="16">
        <v>65016</v>
      </c>
      <c r="G60" s="16">
        <f t="shared" si="1"/>
        <v>-976</v>
      </c>
    </row>
    <row r="61" spans="1:7" ht="14.25" customHeight="1" x14ac:dyDescent="0.25">
      <c r="A61" s="17" t="s">
        <v>113</v>
      </c>
      <c r="B61" s="17" t="s">
        <v>243</v>
      </c>
      <c r="C61" s="17" t="s">
        <v>242</v>
      </c>
      <c r="D61" s="17" t="s">
        <v>110</v>
      </c>
      <c r="E61" s="16">
        <v>32854</v>
      </c>
      <c r="F61" s="16">
        <v>29760</v>
      </c>
      <c r="G61" s="16">
        <f t="shared" si="1"/>
        <v>3094</v>
      </c>
    </row>
    <row r="62" spans="1:7" ht="14.25" customHeight="1" x14ac:dyDescent="0.25">
      <c r="A62" s="17" t="s">
        <v>113</v>
      </c>
      <c r="B62" s="17" t="s">
        <v>243</v>
      </c>
      <c r="C62" s="17" t="s">
        <v>242</v>
      </c>
      <c r="D62" s="17" t="s">
        <v>181</v>
      </c>
      <c r="E62" s="16">
        <v>69153</v>
      </c>
      <c r="F62" s="16">
        <v>54422</v>
      </c>
      <c r="G62" s="16">
        <f t="shared" si="1"/>
        <v>14731</v>
      </c>
    </row>
    <row r="63" spans="1:7" ht="14.25" customHeight="1" x14ac:dyDescent="0.25">
      <c r="A63" s="17" t="s">
        <v>113</v>
      </c>
      <c r="B63" s="17" t="s">
        <v>241</v>
      </c>
      <c r="C63" s="17" t="s">
        <v>240</v>
      </c>
      <c r="D63" s="17" t="s">
        <v>110</v>
      </c>
      <c r="E63" s="16">
        <v>77381</v>
      </c>
      <c r="F63" s="16">
        <v>95381</v>
      </c>
      <c r="G63" s="16">
        <f t="shared" si="1"/>
        <v>-18000</v>
      </c>
    </row>
    <row r="64" spans="1:7" ht="14.25" customHeight="1" x14ac:dyDescent="0.25">
      <c r="A64" s="17" t="s">
        <v>113</v>
      </c>
      <c r="B64" s="17" t="s">
        <v>241</v>
      </c>
      <c r="C64" s="17" t="s">
        <v>240</v>
      </c>
      <c r="D64" s="17" t="s">
        <v>181</v>
      </c>
      <c r="E64" s="16">
        <v>130465</v>
      </c>
      <c r="F64" s="16">
        <v>128404</v>
      </c>
      <c r="G64" s="16">
        <f t="shared" si="1"/>
        <v>2061</v>
      </c>
    </row>
    <row r="65" spans="1:7" ht="14.25" customHeight="1" x14ac:dyDescent="0.25">
      <c r="A65" s="17" t="s">
        <v>113</v>
      </c>
      <c r="B65" s="17" t="s">
        <v>239</v>
      </c>
      <c r="C65" s="17" t="s">
        <v>238</v>
      </c>
      <c r="D65" s="17" t="s">
        <v>110</v>
      </c>
      <c r="E65" s="16">
        <v>51000</v>
      </c>
      <c r="F65" s="16">
        <v>99232</v>
      </c>
      <c r="G65" s="16">
        <f t="shared" si="1"/>
        <v>-48232</v>
      </c>
    </row>
    <row r="66" spans="1:7" ht="14.25" customHeight="1" x14ac:dyDescent="0.25">
      <c r="A66" s="17" t="s">
        <v>113</v>
      </c>
      <c r="B66" s="17" t="s">
        <v>239</v>
      </c>
      <c r="C66" s="17" t="s">
        <v>238</v>
      </c>
      <c r="D66" s="17" t="s">
        <v>181</v>
      </c>
      <c r="E66" s="16">
        <v>86799</v>
      </c>
      <c r="F66" s="16">
        <v>68723</v>
      </c>
      <c r="G66" s="16">
        <f t="shared" ref="G66:G97" si="2">+E66-F66</f>
        <v>18076</v>
      </c>
    </row>
    <row r="67" spans="1:7" ht="14.25" customHeight="1" x14ac:dyDescent="0.25">
      <c r="A67" s="17" t="s">
        <v>113</v>
      </c>
      <c r="B67" s="17" t="s">
        <v>237</v>
      </c>
      <c r="C67" s="17" t="s">
        <v>236</v>
      </c>
      <c r="D67" s="17" t="s">
        <v>110</v>
      </c>
      <c r="E67" s="16">
        <v>50072</v>
      </c>
      <c r="F67" s="16">
        <v>31072</v>
      </c>
      <c r="G67" s="16">
        <f t="shared" si="2"/>
        <v>19000</v>
      </c>
    </row>
    <row r="68" spans="1:7" ht="14.25" customHeight="1" x14ac:dyDescent="0.25">
      <c r="A68" s="17" t="s">
        <v>113</v>
      </c>
      <c r="B68" s="17" t="s">
        <v>237</v>
      </c>
      <c r="C68" s="17" t="s">
        <v>236</v>
      </c>
      <c r="D68" s="17" t="s">
        <v>181</v>
      </c>
      <c r="E68" s="16">
        <v>43200</v>
      </c>
      <c r="F68" s="16">
        <v>34560</v>
      </c>
      <c r="G68" s="16">
        <f t="shared" si="2"/>
        <v>8640</v>
      </c>
    </row>
    <row r="69" spans="1:7" ht="14.25" customHeight="1" x14ac:dyDescent="0.25">
      <c r="A69" s="17" t="s">
        <v>113</v>
      </c>
      <c r="B69" s="17" t="s">
        <v>235</v>
      </c>
      <c r="C69" s="17" t="s">
        <v>234</v>
      </c>
      <c r="D69" s="17" t="s">
        <v>110</v>
      </c>
      <c r="E69" s="16">
        <v>65008</v>
      </c>
      <c r="F69" s="16">
        <v>72713</v>
      </c>
      <c r="G69" s="16">
        <f t="shared" si="2"/>
        <v>-7705</v>
      </c>
    </row>
    <row r="70" spans="1:7" ht="14.25" customHeight="1" x14ac:dyDescent="0.25">
      <c r="A70" s="17" t="s">
        <v>113</v>
      </c>
      <c r="B70" s="17" t="s">
        <v>233</v>
      </c>
      <c r="C70" s="17" t="s">
        <v>232</v>
      </c>
      <c r="D70" s="17" t="s">
        <v>110</v>
      </c>
      <c r="E70" s="16">
        <v>18436</v>
      </c>
      <c r="F70" s="16">
        <v>21436</v>
      </c>
      <c r="G70" s="16">
        <f t="shared" si="2"/>
        <v>-3000</v>
      </c>
    </row>
    <row r="71" spans="1:7" ht="14.25" customHeight="1" x14ac:dyDescent="0.25">
      <c r="A71" s="17" t="s">
        <v>113</v>
      </c>
      <c r="B71" s="17" t="s">
        <v>231</v>
      </c>
      <c r="C71" s="17" t="s">
        <v>230</v>
      </c>
      <c r="D71" s="17" t="s">
        <v>229</v>
      </c>
      <c r="E71" s="16">
        <v>158063</v>
      </c>
      <c r="F71" s="16">
        <v>157750</v>
      </c>
      <c r="G71" s="16">
        <f t="shared" si="2"/>
        <v>313</v>
      </c>
    </row>
    <row r="72" spans="1:7" ht="14.25" customHeight="1" x14ac:dyDescent="0.25">
      <c r="A72" s="17" t="s">
        <v>113</v>
      </c>
      <c r="B72" s="17" t="s">
        <v>231</v>
      </c>
      <c r="C72" s="17" t="s">
        <v>230</v>
      </c>
      <c r="D72" s="17" t="s">
        <v>110</v>
      </c>
      <c r="E72" s="16">
        <v>6000</v>
      </c>
      <c r="F72" s="16">
        <v>9715</v>
      </c>
      <c r="G72" s="16">
        <f t="shared" si="2"/>
        <v>-3715</v>
      </c>
    </row>
    <row r="73" spans="1:7" ht="14.25" customHeight="1" x14ac:dyDescent="0.25">
      <c r="A73" s="17" t="s">
        <v>113</v>
      </c>
      <c r="B73" s="17" t="s">
        <v>228</v>
      </c>
      <c r="C73" s="17" t="s">
        <v>227</v>
      </c>
      <c r="D73" s="17" t="s">
        <v>110</v>
      </c>
      <c r="E73" s="16">
        <v>20120</v>
      </c>
      <c r="F73" s="16">
        <v>16120</v>
      </c>
      <c r="G73" s="16">
        <f t="shared" si="2"/>
        <v>4000</v>
      </c>
    </row>
    <row r="74" spans="1:7" ht="14.25" customHeight="1" x14ac:dyDescent="0.25">
      <c r="A74" s="17" t="s">
        <v>113</v>
      </c>
      <c r="B74" s="17" t="s">
        <v>129</v>
      </c>
      <c r="C74" s="17" t="s">
        <v>128</v>
      </c>
      <c r="D74" s="17" t="s">
        <v>110</v>
      </c>
      <c r="E74" s="16">
        <v>0</v>
      </c>
      <c r="F74" s="16">
        <v>31900</v>
      </c>
      <c r="G74" s="16">
        <f t="shared" si="2"/>
        <v>-31900</v>
      </c>
    </row>
    <row r="75" spans="1:7" ht="14.25" customHeight="1" x14ac:dyDescent="0.25">
      <c r="A75" s="17" t="s">
        <v>113</v>
      </c>
      <c r="B75" s="17" t="s">
        <v>127</v>
      </c>
      <c r="C75" s="17" t="s">
        <v>126</v>
      </c>
      <c r="D75" s="17" t="s">
        <v>110</v>
      </c>
      <c r="E75" s="16">
        <v>36000</v>
      </c>
      <c r="F75" s="16">
        <v>0</v>
      </c>
      <c r="G75" s="16">
        <f t="shared" si="2"/>
        <v>36000</v>
      </c>
    </row>
    <row r="76" spans="1:7" ht="14.25" customHeight="1" x14ac:dyDescent="0.25">
      <c r="A76" s="17" t="s">
        <v>113</v>
      </c>
      <c r="B76" s="17" t="s">
        <v>224</v>
      </c>
      <c r="C76" s="17" t="s">
        <v>223</v>
      </c>
      <c r="D76" s="17" t="s">
        <v>110</v>
      </c>
      <c r="E76" s="16">
        <v>0</v>
      </c>
      <c r="F76" s="16">
        <v>2000</v>
      </c>
      <c r="G76" s="16">
        <f t="shared" si="2"/>
        <v>-2000</v>
      </c>
    </row>
    <row r="77" spans="1:7" ht="14.25" customHeight="1" x14ac:dyDescent="0.25">
      <c r="A77" s="17" t="s">
        <v>113</v>
      </c>
      <c r="B77" s="17" t="s">
        <v>222</v>
      </c>
      <c r="C77" s="17" t="s">
        <v>221</v>
      </c>
      <c r="D77" s="17" t="s">
        <v>110</v>
      </c>
      <c r="E77" s="16">
        <v>0</v>
      </c>
      <c r="F77" s="16">
        <v>170000</v>
      </c>
      <c r="G77" s="16">
        <f t="shared" si="2"/>
        <v>-170000</v>
      </c>
    </row>
    <row r="78" spans="1:7" ht="14.25" customHeight="1" x14ac:dyDescent="0.25">
      <c r="A78" s="17" t="s">
        <v>113</v>
      </c>
      <c r="B78" s="17" t="s">
        <v>222</v>
      </c>
      <c r="C78" s="17" t="s">
        <v>221</v>
      </c>
      <c r="D78" s="17" t="s">
        <v>181</v>
      </c>
      <c r="E78" s="16">
        <v>0</v>
      </c>
      <c r="F78" s="16">
        <v>12000</v>
      </c>
      <c r="G78" s="16">
        <f t="shared" si="2"/>
        <v>-12000</v>
      </c>
    </row>
    <row r="79" spans="1:7" ht="14.25" customHeight="1" x14ac:dyDescent="0.25">
      <c r="A79" s="17" t="s">
        <v>113</v>
      </c>
      <c r="B79" s="17" t="s">
        <v>220</v>
      </c>
      <c r="C79" s="17" t="s">
        <v>219</v>
      </c>
      <c r="D79" s="17" t="s">
        <v>110</v>
      </c>
      <c r="E79" s="16">
        <v>150000</v>
      </c>
      <c r="F79" s="16">
        <v>0</v>
      </c>
      <c r="G79" s="16">
        <f t="shared" si="2"/>
        <v>150000</v>
      </c>
    </row>
    <row r="80" spans="1:7" ht="14.25" customHeight="1" x14ac:dyDescent="0.25">
      <c r="A80" s="17" t="s">
        <v>113</v>
      </c>
      <c r="B80" s="17" t="s">
        <v>295</v>
      </c>
      <c r="C80" s="17" t="s">
        <v>294</v>
      </c>
      <c r="D80" s="17" t="s">
        <v>110</v>
      </c>
      <c r="E80" s="16">
        <v>1500</v>
      </c>
      <c r="F80" s="16">
        <v>1470</v>
      </c>
      <c r="G80" s="16">
        <f t="shared" si="2"/>
        <v>30</v>
      </c>
    </row>
    <row r="81" spans="1:7" ht="14.25" customHeight="1" x14ac:dyDescent="0.25">
      <c r="A81" s="17" t="s">
        <v>113</v>
      </c>
      <c r="B81" s="17" t="s">
        <v>218</v>
      </c>
      <c r="C81" s="17" t="s">
        <v>217</v>
      </c>
      <c r="D81" s="17" t="s">
        <v>181</v>
      </c>
      <c r="E81" s="16">
        <v>4560</v>
      </c>
      <c r="F81" s="16">
        <v>3648</v>
      </c>
      <c r="G81" s="16">
        <f t="shared" si="2"/>
        <v>912</v>
      </c>
    </row>
    <row r="82" spans="1:7" ht="14.25" customHeight="1" x14ac:dyDescent="0.25">
      <c r="A82" s="17" t="s">
        <v>113</v>
      </c>
      <c r="B82" s="17" t="s">
        <v>192</v>
      </c>
      <c r="C82" s="17" t="s">
        <v>191</v>
      </c>
      <c r="D82" s="17" t="s">
        <v>110</v>
      </c>
      <c r="E82" s="16">
        <v>239460</v>
      </c>
      <c r="F82" s="16">
        <v>121806</v>
      </c>
      <c r="G82" s="16">
        <f t="shared" si="2"/>
        <v>117654</v>
      </c>
    </row>
    <row r="83" spans="1:7" ht="14.25" customHeight="1" x14ac:dyDescent="0.25">
      <c r="A83" s="17" t="s">
        <v>113</v>
      </c>
      <c r="B83" s="17" t="s">
        <v>192</v>
      </c>
      <c r="C83" s="17" t="s">
        <v>191</v>
      </c>
      <c r="D83" s="17" t="s">
        <v>170</v>
      </c>
      <c r="E83" s="16">
        <v>9470</v>
      </c>
      <c r="F83" s="16">
        <v>3200</v>
      </c>
      <c r="G83" s="16">
        <f t="shared" si="2"/>
        <v>6270</v>
      </c>
    </row>
    <row r="84" spans="1:7" ht="14.25" customHeight="1" x14ac:dyDescent="0.25">
      <c r="A84" s="17" t="s">
        <v>113</v>
      </c>
      <c r="B84" s="17" t="s">
        <v>190</v>
      </c>
      <c r="C84" s="17" t="s">
        <v>189</v>
      </c>
      <c r="D84" s="17" t="s">
        <v>110</v>
      </c>
      <c r="E84" s="16">
        <v>43000</v>
      </c>
      <c r="F84" s="16">
        <v>82275</v>
      </c>
      <c r="G84" s="16">
        <f t="shared" si="2"/>
        <v>-39275</v>
      </c>
    </row>
    <row r="85" spans="1:7" ht="14.25" customHeight="1" x14ac:dyDescent="0.25">
      <c r="A85" s="17" t="s">
        <v>113</v>
      </c>
      <c r="B85" s="17" t="s">
        <v>183</v>
      </c>
      <c r="C85" s="17" t="s">
        <v>182</v>
      </c>
      <c r="D85" s="17" t="s">
        <v>110</v>
      </c>
      <c r="E85" s="16">
        <v>139040</v>
      </c>
      <c r="F85" s="16">
        <v>79040</v>
      </c>
      <c r="G85" s="16">
        <f t="shared" si="2"/>
        <v>60000</v>
      </c>
    </row>
    <row r="86" spans="1:7" ht="14.25" customHeight="1" x14ac:dyDescent="0.25">
      <c r="A86" s="17" t="s">
        <v>113</v>
      </c>
      <c r="B86" s="17" t="s">
        <v>183</v>
      </c>
      <c r="C86" s="17" t="s">
        <v>182</v>
      </c>
      <c r="D86" s="17" t="s">
        <v>170</v>
      </c>
      <c r="E86" s="16">
        <v>5250</v>
      </c>
      <c r="F86" s="16">
        <v>4500</v>
      </c>
      <c r="G86" s="16">
        <f t="shared" si="2"/>
        <v>750</v>
      </c>
    </row>
    <row r="87" spans="1:7" ht="14.25" customHeight="1" x14ac:dyDescent="0.25">
      <c r="A87" s="17" t="s">
        <v>113</v>
      </c>
      <c r="B87" s="17" t="s">
        <v>180</v>
      </c>
      <c r="C87" s="17" t="s">
        <v>179</v>
      </c>
      <c r="D87" s="17" t="s">
        <v>181</v>
      </c>
      <c r="E87" s="16">
        <v>11930</v>
      </c>
      <c r="F87" s="16">
        <v>8730</v>
      </c>
      <c r="G87" s="16">
        <f t="shared" si="2"/>
        <v>3200</v>
      </c>
    </row>
    <row r="88" spans="1:7" ht="14.25" customHeight="1" x14ac:dyDescent="0.25">
      <c r="A88" s="17" t="s">
        <v>113</v>
      </c>
      <c r="B88" s="17" t="s">
        <v>180</v>
      </c>
      <c r="C88" s="17" t="s">
        <v>179</v>
      </c>
      <c r="D88" s="17" t="s">
        <v>170</v>
      </c>
      <c r="E88" s="16">
        <v>11900</v>
      </c>
      <c r="F88" s="16">
        <v>9400</v>
      </c>
      <c r="G88" s="16">
        <f t="shared" si="2"/>
        <v>2500</v>
      </c>
    </row>
    <row r="89" spans="1:7" ht="14.25" customHeight="1" x14ac:dyDescent="0.25">
      <c r="A89" s="17" t="s">
        <v>113</v>
      </c>
      <c r="B89" s="17" t="s">
        <v>172</v>
      </c>
      <c r="C89" s="17" t="s">
        <v>171</v>
      </c>
      <c r="D89" s="17" t="s">
        <v>110</v>
      </c>
      <c r="E89" s="16">
        <v>4000</v>
      </c>
      <c r="F89" s="16">
        <v>8600</v>
      </c>
      <c r="G89" s="16">
        <f t="shared" si="2"/>
        <v>-4600</v>
      </c>
    </row>
    <row r="90" spans="1:7" ht="14.25" customHeight="1" x14ac:dyDescent="0.25">
      <c r="A90" s="17" t="s">
        <v>113</v>
      </c>
      <c r="B90" s="17" t="s">
        <v>216</v>
      </c>
      <c r="C90" s="17" t="s">
        <v>215</v>
      </c>
      <c r="D90" s="17" t="s">
        <v>110</v>
      </c>
      <c r="E90" s="16">
        <v>4520</v>
      </c>
      <c r="F90" s="16">
        <v>5520</v>
      </c>
      <c r="G90" s="16">
        <f t="shared" si="2"/>
        <v>-1000</v>
      </c>
    </row>
    <row r="91" spans="1:7" ht="14.25" customHeight="1" x14ac:dyDescent="0.25">
      <c r="A91" s="17" t="s">
        <v>113</v>
      </c>
      <c r="B91" s="17" t="s">
        <v>123</v>
      </c>
      <c r="C91" s="17" t="s">
        <v>122</v>
      </c>
      <c r="D91" s="17" t="s">
        <v>110</v>
      </c>
      <c r="E91" s="16">
        <v>1600</v>
      </c>
      <c r="F91" s="16">
        <v>2600</v>
      </c>
      <c r="G91" s="16">
        <f t="shared" si="2"/>
        <v>-1000</v>
      </c>
    </row>
    <row r="92" spans="1:7" ht="14.25" customHeight="1" x14ac:dyDescent="0.25">
      <c r="A92" s="17" t="s">
        <v>113</v>
      </c>
      <c r="B92" s="17" t="s">
        <v>206</v>
      </c>
      <c r="C92" s="17" t="s">
        <v>205</v>
      </c>
      <c r="D92" s="17" t="s">
        <v>110</v>
      </c>
      <c r="E92" s="16">
        <v>14324</v>
      </c>
      <c r="F92" s="16">
        <v>38324</v>
      </c>
      <c r="G92" s="16">
        <f t="shared" si="2"/>
        <v>-24000</v>
      </c>
    </row>
    <row r="93" spans="1:7" ht="14.25" customHeight="1" x14ac:dyDescent="0.25">
      <c r="A93" s="17" t="s">
        <v>113</v>
      </c>
      <c r="B93" s="17" t="s">
        <v>204</v>
      </c>
      <c r="C93" s="17" t="s">
        <v>203</v>
      </c>
      <c r="D93" s="17" t="s">
        <v>110</v>
      </c>
      <c r="E93" s="16">
        <v>341640</v>
      </c>
      <c r="F93" s="16">
        <v>168100</v>
      </c>
      <c r="G93" s="16">
        <f t="shared" si="2"/>
        <v>173540</v>
      </c>
    </row>
    <row r="94" spans="1:7" ht="14.25" customHeight="1" x14ac:dyDescent="0.25">
      <c r="A94" s="17" t="s">
        <v>113</v>
      </c>
      <c r="B94" s="17" t="s">
        <v>201</v>
      </c>
      <c r="C94" s="17" t="s">
        <v>200</v>
      </c>
      <c r="D94" s="17" t="s">
        <v>202</v>
      </c>
      <c r="E94" s="16">
        <v>123481</v>
      </c>
      <c r="F94" s="16">
        <v>113481</v>
      </c>
      <c r="G94" s="16">
        <f t="shared" si="2"/>
        <v>10000</v>
      </c>
    </row>
    <row r="95" spans="1:7" ht="14.25" customHeight="1" x14ac:dyDescent="0.25">
      <c r="A95" s="17" t="s">
        <v>113</v>
      </c>
      <c r="B95" s="17" t="s">
        <v>201</v>
      </c>
      <c r="C95" s="17" t="s">
        <v>200</v>
      </c>
      <c r="D95" s="17" t="s">
        <v>110</v>
      </c>
      <c r="E95" s="16">
        <v>42102</v>
      </c>
      <c r="F95" s="16">
        <v>39102</v>
      </c>
      <c r="G95" s="16">
        <f t="shared" si="2"/>
        <v>3000</v>
      </c>
    </row>
    <row r="96" spans="1:7" ht="14.25" customHeight="1" x14ac:dyDescent="0.25">
      <c r="A96" s="17" t="s">
        <v>113</v>
      </c>
      <c r="B96" s="17" t="s">
        <v>293</v>
      </c>
      <c r="C96" s="17" t="s">
        <v>292</v>
      </c>
      <c r="D96" s="17" t="s">
        <v>110</v>
      </c>
      <c r="E96" s="16">
        <v>771982</v>
      </c>
      <c r="F96" s="16">
        <v>769222</v>
      </c>
      <c r="G96" s="16">
        <f t="shared" si="2"/>
        <v>2760</v>
      </c>
    </row>
    <row r="97" spans="1:7" ht="14.25" customHeight="1" x14ac:dyDescent="0.25">
      <c r="A97" s="17" t="s">
        <v>113</v>
      </c>
      <c r="B97" s="17" t="s">
        <v>293</v>
      </c>
      <c r="C97" s="17" t="s">
        <v>292</v>
      </c>
      <c r="D97" s="17" t="s">
        <v>165</v>
      </c>
      <c r="E97" s="16">
        <v>146000</v>
      </c>
      <c r="F97" s="16">
        <v>160800</v>
      </c>
      <c r="G97" s="16">
        <f t="shared" si="2"/>
        <v>-14800</v>
      </c>
    </row>
    <row r="98" spans="1:7" ht="14.25" customHeight="1" x14ac:dyDescent="0.25">
      <c r="A98" s="17" t="s">
        <v>113</v>
      </c>
      <c r="B98" s="17" t="s">
        <v>293</v>
      </c>
      <c r="C98" s="17" t="s">
        <v>292</v>
      </c>
      <c r="D98" s="17" t="s">
        <v>188</v>
      </c>
      <c r="E98" s="16">
        <v>0</v>
      </c>
      <c r="F98" s="16">
        <v>20000</v>
      </c>
      <c r="G98" s="16">
        <f t="shared" ref="G98:G121" si="3">+E98-F98</f>
        <v>-20000</v>
      </c>
    </row>
    <row r="99" spans="1:7" ht="14.25" customHeight="1" x14ac:dyDescent="0.25">
      <c r="A99" s="17" t="s">
        <v>113</v>
      </c>
      <c r="B99" s="17" t="s">
        <v>291</v>
      </c>
      <c r="C99" s="17" t="s">
        <v>290</v>
      </c>
      <c r="D99" s="17" t="s">
        <v>110</v>
      </c>
      <c r="E99" s="16">
        <v>50050</v>
      </c>
      <c r="F99" s="16">
        <v>85050</v>
      </c>
      <c r="G99" s="16">
        <f t="shared" si="3"/>
        <v>-35000</v>
      </c>
    </row>
    <row r="100" spans="1:7" ht="14.25" customHeight="1" x14ac:dyDescent="0.25">
      <c r="A100" s="17" t="s">
        <v>113</v>
      </c>
      <c r="B100" s="17" t="s">
        <v>289</v>
      </c>
      <c r="C100" s="17" t="s">
        <v>288</v>
      </c>
      <c r="D100" s="17" t="s">
        <v>110</v>
      </c>
      <c r="E100" s="16">
        <v>5000</v>
      </c>
      <c r="F100" s="16">
        <v>0</v>
      </c>
      <c r="G100" s="16">
        <f t="shared" si="3"/>
        <v>5000</v>
      </c>
    </row>
    <row r="101" spans="1:7" ht="14.25" customHeight="1" x14ac:dyDescent="0.25">
      <c r="A101" s="17" t="s">
        <v>113</v>
      </c>
      <c r="B101" s="17" t="s">
        <v>199</v>
      </c>
      <c r="C101" s="17" t="s">
        <v>198</v>
      </c>
      <c r="D101" s="17" t="s">
        <v>110</v>
      </c>
      <c r="E101" s="16">
        <v>11488</v>
      </c>
      <c r="F101" s="16">
        <v>20320</v>
      </c>
      <c r="G101" s="16">
        <f t="shared" si="3"/>
        <v>-8832</v>
      </c>
    </row>
    <row r="102" spans="1:7" ht="14.25" customHeight="1" x14ac:dyDescent="0.25">
      <c r="A102" s="17" t="s">
        <v>113</v>
      </c>
      <c r="B102" s="17" t="s">
        <v>199</v>
      </c>
      <c r="C102" s="17" t="s">
        <v>198</v>
      </c>
      <c r="D102" s="17" t="s">
        <v>181</v>
      </c>
      <c r="E102" s="16">
        <v>69608</v>
      </c>
      <c r="F102" s="16">
        <v>54571</v>
      </c>
      <c r="G102" s="16">
        <f t="shared" si="3"/>
        <v>15037</v>
      </c>
    </row>
    <row r="103" spans="1:7" ht="14.25" customHeight="1" x14ac:dyDescent="0.25">
      <c r="A103" s="17" t="s">
        <v>113</v>
      </c>
      <c r="B103" s="17" t="s">
        <v>169</v>
      </c>
      <c r="C103" s="17" t="s">
        <v>168</v>
      </c>
      <c r="D103" s="17" t="s">
        <v>110</v>
      </c>
      <c r="E103" s="16">
        <v>22950</v>
      </c>
      <c r="F103" s="16">
        <v>21520</v>
      </c>
      <c r="G103" s="16">
        <f t="shared" si="3"/>
        <v>1430</v>
      </c>
    </row>
    <row r="104" spans="1:7" ht="14.25" customHeight="1" x14ac:dyDescent="0.25">
      <c r="A104" s="17" t="s">
        <v>113</v>
      </c>
      <c r="B104" s="17" t="s">
        <v>169</v>
      </c>
      <c r="C104" s="17" t="s">
        <v>168</v>
      </c>
      <c r="D104" s="17" t="s">
        <v>110</v>
      </c>
      <c r="E104" s="16">
        <v>7437</v>
      </c>
      <c r="F104" s="16">
        <v>1600</v>
      </c>
      <c r="G104" s="16">
        <f t="shared" si="3"/>
        <v>5837</v>
      </c>
    </row>
    <row r="105" spans="1:7" ht="14.25" customHeight="1" x14ac:dyDescent="0.25">
      <c r="A105" s="17" t="s">
        <v>113</v>
      </c>
      <c r="B105" s="17" t="s">
        <v>169</v>
      </c>
      <c r="C105" s="17" t="s">
        <v>168</v>
      </c>
      <c r="D105" s="17" t="s">
        <v>170</v>
      </c>
      <c r="E105" s="16">
        <v>47038</v>
      </c>
      <c r="F105" s="16">
        <v>36450</v>
      </c>
      <c r="G105" s="16">
        <f t="shared" si="3"/>
        <v>10588</v>
      </c>
    </row>
    <row r="106" spans="1:7" ht="14.25" customHeight="1" x14ac:dyDescent="0.25">
      <c r="A106" s="17" t="s">
        <v>113</v>
      </c>
      <c r="B106" s="17" t="s">
        <v>169</v>
      </c>
      <c r="C106" s="17" t="s">
        <v>168</v>
      </c>
      <c r="D106" s="17" t="s">
        <v>170</v>
      </c>
      <c r="E106" s="16">
        <v>66845</v>
      </c>
      <c r="F106" s="16">
        <v>47792</v>
      </c>
      <c r="G106" s="16">
        <f t="shared" si="3"/>
        <v>19053</v>
      </c>
    </row>
    <row r="107" spans="1:7" ht="14.25" customHeight="1" x14ac:dyDescent="0.25">
      <c r="A107" s="17" t="s">
        <v>113</v>
      </c>
      <c r="B107" s="17" t="s">
        <v>167</v>
      </c>
      <c r="C107" s="17" t="s">
        <v>166</v>
      </c>
      <c r="D107" s="17" t="s">
        <v>165</v>
      </c>
      <c r="E107" s="16">
        <v>0</v>
      </c>
      <c r="F107" s="16">
        <v>1619</v>
      </c>
      <c r="G107" s="16">
        <f t="shared" si="3"/>
        <v>-1619</v>
      </c>
    </row>
    <row r="108" spans="1:7" ht="14.25" customHeight="1" x14ac:dyDescent="0.25">
      <c r="A108" s="17" t="s">
        <v>113</v>
      </c>
      <c r="B108" s="17" t="s">
        <v>162</v>
      </c>
      <c r="C108" s="17" t="s">
        <v>161</v>
      </c>
      <c r="D108" s="17" t="s">
        <v>110</v>
      </c>
      <c r="E108" s="16">
        <v>174800</v>
      </c>
      <c r="F108" s="16">
        <v>111800</v>
      </c>
      <c r="G108" s="16">
        <f t="shared" si="3"/>
        <v>63000</v>
      </c>
    </row>
    <row r="109" spans="1:7" ht="14.25" customHeight="1" x14ac:dyDescent="0.25">
      <c r="A109" s="17" t="s">
        <v>113</v>
      </c>
      <c r="B109" s="17" t="s">
        <v>160</v>
      </c>
      <c r="C109" s="17" t="s">
        <v>159</v>
      </c>
      <c r="D109" s="17" t="s">
        <v>158</v>
      </c>
      <c r="E109" s="16">
        <v>5000</v>
      </c>
      <c r="F109" s="16">
        <v>4375</v>
      </c>
      <c r="G109" s="16">
        <f t="shared" si="3"/>
        <v>625</v>
      </c>
    </row>
    <row r="110" spans="1:7" ht="14.25" customHeight="1" x14ac:dyDescent="0.25">
      <c r="A110" s="17" t="s">
        <v>113</v>
      </c>
      <c r="B110" s="17" t="s">
        <v>157</v>
      </c>
      <c r="C110" s="17" t="s">
        <v>156</v>
      </c>
      <c r="D110" s="17" t="s">
        <v>110</v>
      </c>
      <c r="E110" s="16">
        <v>1088925</v>
      </c>
      <c r="F110" s="16">
        <v>1036302</v>
      </c>
      <c r="G110" s="16">
        <f t="shared" si="3"/>
        <v>52623</v>
      </c>
    </row>
    <row r="111" spans="1:7" ht="14.25" customHeight="1" x14ac:dyDescent="0.25">
      <c r="A111" s="17" t="s">
        <v>113</v>
      </c>
      <c r="B111" s="17" t="s">
        <v>153</v>
      </c>
      <c r="C111" s="17" t="s">
        <v>152</v>
      </c>
      <c r="D111" s="17" t="s">
        <v>151</v>
      </c>
      <c r="E111" s="16">
        <v>74310</v>
      </c>
      <c r="F111" s="16">
        <v>109450</v>
      </c>
      <c r="G111" s="16">
        <f t="shared" si="3"/>
        <v>-35140</v>
      </c>
    </row>
    <row r="112" spans="1:7" ht="14.25" customHeight="1" x14ac:dyDescent="0.25">
      <c r="A112" s="17" t="s">
        <v>113</v>
      </c>
      <c r="B112" s="17" t="s">
        <v>146</v>
      </c>
      <c r="C112" s="17" t="s">
        <v>145</v>
      </c>
      <c r="D112" s="17" t="s">
        <v>110</v>
      </c>
      <c r="E112" s="16">
        <v>0</v>
      </c>
      <c r="F112" s="16">
        <v>20000</v>
      </c>
      <c r="G112" s="16">
        <f t="shared" si="3"/>
        <v>-20000</v>
      </c>
    </row>
    <row r="113" spans="1:7" ht="14.25" customHeight="1" x14ac:dyDescent="0.25">
      <c r="A113" s="17" t="s">
        <v>113</v>
      </c>
      <c r="B113" s="17" t="s">
        <v>146</v>
      </c>
      <c r="C113" s="17" t="s">
        <v>145</v>
      </c>
      <c r="D113" s="17" t="s">
        <v>110</v>
      </c>
      <c r="E113" s="16">
        <v>22500</v>
      </c>
      <c r="F113" s="16">
        <v>30960</v>
      </c>
      <c r="G113" s="16">
        <f t="shared" si="3"/>
        <v>-8460</v>
      </c>
    </row>
    <row r="114" spans="1:7" ht="14.25" customHeight="1" x14ac:dyDescent="0.25">
      <c r="A114" s="17" t="s">
        <v>113</v>
      </c>
      <c r="B114" s="17" t="s">
        <v>144</v>
      </c>
      <c r="C114" s="17" t="s">
        <v>143</v>
      </c>
      <c r="D114" s="17" t="s">
        <v>110</v>
      </c>
      <c r="E114" s="16">
        <v>20000</v>
      </c>
      <c r="F114" s="16">
        <v>0</v>
      </c>
      <c r="G114" s="16">
        <f t="shared" si="3"/>
        <v>20000</v>
      </c>
    </row>
    <row r="115" spans="1:7" ht="14.25" customHeight="1" x14ac:dyDescent="0.25">
      <c r="A115" s="17" t="s">
        <v>113</v>
      </c>
      <c r="B115" s="17" t="s">
        <v>142</v>
      </c>
      <c r="C115" s="17" t="s">
        <v>141</v>
      </c>
      <c r="D115" s="17" t="s">
        <v>110</v>
      </c>
      <c r="E115" s="16">
        <v>70000</v>
      </c>
      <c r="F115" s="16">
        <v>0</v>
      </c>
      <c r="G115" s="16">
        <f t="shared" si="3"/>
        <v>70000</v>
      </c>
    </row>
    <row r="116" spans="1:7" ht="14.25" customHeight="1" x14ac:dyDescent="0.25">
      <c r="A116" s="17" t="s">
        <v>113</v>
      </c>
      <c r="B116" s="17" t="s">
        <v>140</v>
      </c>
      <c r="C116" s="17" t="s">
        <v>139</v>
      </c>
      <c r="D116" s="17" t="s">
        <v>110</v>
      </c>
      <c r="E116" s="16">
        <v>9440</v>
      </c>
      <c r="F116" s="16">
        <v>13440</v>
      </c>
      <c r="G116" s="16">
        <f t="shared" si="3"/>
        <v>-4000</v>
      </c>
    </row>
    <row r="117" spans="1:7" ht="14.25" customHeight="1" x14ac:dyDescent="0.25">
      <c r="A117" s="17" t="s">
        <v>113</v>
      </c>
      <c r="B117" s="17" t="s">
        <v>138</v>
      </c>
      <c r="C117" s="17" t="s">
        <v>137</v>
      </c>
      <c r="D117" s="17" t="s">
        <v>110</v>
      </c>
      <c r="E117" s="16">
        <v>970000</v>
      </c>
      <c r="F117" s="16">
        <v>870000</v>
      </c>
      <c r="G117" s="16">
        <f t="shared" si="3"/>
        <v>100000</v>
      </c>
    </row>
    <row r="118" spans="1:7" ht="14.25" customHeight="1" x14ac:dyDescent="0.25">
      <c r="A118" s="17" t="s">
        <v>113</v>
      </c>
      <c r="B118" s="17" t="s">
        <v>136</v>
      </c>
      <c r="C118" s="17" t="s">
        <v>135</v>
      </c>
      <c r="D118" s="17" t="s">
        <v>110</v>
      </c>
      <c r="E118" s="16">
        <v>81700</v>
      </c>
      <c r="F118" s="16">
        <v>99482</v>
      </c>
      <c r="G118" s="16">
        <f t="shared" si="3"/>
        <v>-17782</v>
      </c>
    </row>
    <row r="119" spans="1:7" ht="14.25" customHeight="1" x14ac:dyDescent="0.25">
      <c r="A119" s="17" t="s">
        <v>113</v>
      </c>
      <c r="B119" s="17" t="s">
        <v>197</v>
      </c>
      <c r="C119" s="17" t="s">
        <v>196</v>
      </c>
      <c r="D119" s="17" t="s">
        <v>188</v>
      </c>
      <c r="E119" s="16">
        <v>238346</v>
      </c>
      <c r="F119" s="16">
        <v>236383</v>
      </c>
      <c r="G119" s="16">
        <f t="shared" si="3"/>
        <v>1963</v>
      </c>
    </row>
    <row r="120" spans="1:7" ht="14.25" customHeight="1" x14ac:dyDescent="0.25">
      <c r="A120" s="17" t="s">
        <v>113</v>
      </c>
      <c r="B120" s="17" t="s">
        <v>121</v>
      </c>
      <c r="C120" s="17" t="s">
        <v>120</v>
      </c>
      <c r="D120" s="17" t="s">
        <v>110</v>
      </c>
      <c r="E120" s="16">
        <v>300000</v>
      </c>
      <c r="F120" s="16">
        <v>363860</v>
      </c>
      <c r="G120" s="16">
        <f t="shared" si="3"/>
        <v>-63860</v>
      </c>
    </row>
    <row r="121" spans="1:7" ht="14.25" customHeight="1" x14ac:dyDescent="0.25">
      <c r="A121" s="15"/>
      <c r="B121" s="15"/>
      <c r="C121" s="15"/>
      <c r="D121" s="15"/>
      <c r="E121" s="14">
        <f>SUM(E2:E120)</f>
        <v>9271363</v>
      </c>
      <c r="F121" s="14">
        <f>SUM(F2:F120)</f>
        <v>9233906</v>
      </c>
      <c r="G121" s="14">
        <f t="shared" si="3"/>
        <v>37457</v>
      </c>
    </row>
    <row r="124" spans="1:7" x14ac:dyDescent="0.25">
      <c r="A124" s="12" t="s">
        <v>342</v>
      </c>
    </row>
    <row r="125" spans="1:7" ht="14.25" customHeight="1" x14ac:dyDescent="0.25">
      <c r="A125" s="17" t="s">
        <v>113</v>
      </c>
      <c r="B125" s="17" t="s">
        <v>334</v>
      </c>
      <c r="C125" s="17" t="s">
        <v>333</v>
      </c>
      <c r="D125" s="17" t="s">
        <v>110</v>
      </c>
      <c r="E125" s="16">
        <v>5000</v>
      </c>
      <c r="F125" s="16">
        <v>5000</v>
      </c>
      <c r="G125" s="16">
        <f t="shared" ref="G125:G169" si="4">+E125-F125</f>
        <v>0</v>
      </c>
    </row>
    <row r="126" spans="1:7" ht="14.25" customHeight="1" x14ac:dyDescent="0.25">
      <c r="A126" s="17" t="s">
        <v>113</v>
      </c>
      <c r="B126" s="17" t="s">
        <v>324</v>
      </c>
      <c r="C126" s="17" t="s">
        <v>323</v>
      </c>
      <c r="D126" s="17" t="s">
        <v>110</v>
      </c>
      <c r="E126" s="16">
        <v>7960</v>
      </c>
      <c r="F126" s="16">
        <v>7960</v>
      </c>
      <c r="G126" s="16">
        <f t="shared" si="4"/>
        <v>0</v>
      </c>
    </row>
    <row r="127" spans="1:7" ht="14.25" customHeight="1" x14ac:dyDescent="0.25">
      <c r="A127" s="17" t="s">
        <v>113</v>
      </c>
      <c r="B127" s="17" t="s">
        <v>195</v>
      </c>
      <c r="C127" s="17" t="s">
        <v>194</v>
      </c>
      <c r="D127" s="17" t="s">
        <v>193</v>
      </c>
      <c r="E127" s="16">
        <v>607358</v>
      </c>
      <c r="F127" s="16">
        <v>607358</v>
      </c>
      <c r="G127" s="16">
        <f t="shared" si="4"/>
        <v>0</v>
      </c>
    </row>
    <row r="128" spans="1:7" ht="14.25" customHeight="1" x14ac:dyDescent="0.25">
      <c r="A128" s="17" t="s">
        <v>113</v>
      </c>
      <c r="B128" s="17" t="s">
        <v>195</v>
      </c>
      <c r="C128" s="17" t="s">
        <v>194</v>
      </c>
      <c r="D128" s="17" t="s">
        <v>287</v>
      </c>
      <c r="E128" s="16">
        <v>366000</v>
      </c>
      <c r="F128" s="16">
        <v>366000</v>
      </c>
      <c r="G128" s="16">
        <f t="shared" si="4"/>
        <v>0</v>
      </c>
    </row>
    <row r="129" spans="1:7" ht="14.25" customHeight="1" x14ac:dyDescent="0.25">
      <c r="A129" s="17" t="s">
        <v>113</v>
      </c>
      <c r="B129" s="17" t="s">
        <v>131</v>
      </c>
      <c r="C129" s="17" t="s">
        <v>130</v>
      </c>
      <c r="D129" s="17" t="s">
        <v>286</v>
      </c>
      <c r="E129" s="16">
        <v>82319</v>
      </c>
      <c r="F129" s="16">
        <v>82319</v>
      </c>
      <c r="G129" s="16">
        <f t="shared" si="4"/>
        <v>0</v>
      </c>
    </row>
    <row r="130" spans="1:7" ht="14.25" customHeight="1" x14ac:dyDescent="0.25">
      <c r="A130" s="17" t="s">
        <v>113</v>
      </c>
      <c r="B130" s="17" t="s">
        <v>131</v>
      </c>
      <c r="C130" s="17" t="s">
        <v>130</v>
      </c>
      <c r="D130" s="17" t="s">
        <v>165</v>
      </c>
      <c r="E130" s="16">
        <v>39227</v>
      </c>
      <c r="F130" s="16">
        <v>39227</v>
      </c>
      <c r="G130" s="16">
        <f t="shared" si="4"/>
        <v>0</v>
      </c>
    </row>
    <row r="131" spans="1:7" ht="14.25" customHeight="1" x14ac:dyDescent="0.25">
      <c r="A131" s="17" t="s">
        <v>113</v>
      </c>
      <c r="B131" s="17" t="s">
        <v>273</v>
      </c>
      <c r="C131" s="17" t="s">
        <v>272</v>
      </c>
      <c r="D131" s="17" t="s">
        <v>181</v>
      </c>
      <c r="E131" s="16">
        <v>46294</v>
      </c>
      <c r="F131" s="16">
        <v>46294</v>
      </c>
      <c r="G131" s="16">
        <f t="shared" si="4"/>
        <v>0</v>
      </c>
    </row>
    <row r="132" spans="1:7" ht="14.25" customHeight="1" x14ac:dyDescent="0.25">
      <c r="A132" s="17" t="s">
        <v>113</v>
      </c>
      <c r="B132" s="17" t="s">
        <v>269</v>
      </c>
      <c r="C132" s="17" t="s">
        <v>268</v>
      </c>
      <c r="D132" s="17" t="s">
        <v>181</v>
      </c>
      <c r="E132" s="16">
        <v>35918</v>
      </c>
      <c r="F132" s="16">
        <v>35918</v>
      </c>
      <c r="G132" s="16">
        <f t="shared" si="4"/>
        <v>0</v>
      </c>
    </row>
    <row r="133" spans="1:7" ht="14.25" customHeight="1" x14ac:dyDescent="0.25">
      <c r="A133" s="17" t="s">
        <v>113</v>
      </c>
      <c r="B133" s="17" t="s">
        <v>263</v>
      </c>
      <c r="C133" s="17" t="s">
        <v>262</v>
      </c>
      <c r="D133" s="17" t="s">
        <v>181</v>
      </c>
      <c r="E133" s="16">
        <v>86520</v>
      </c>
      <c r="F133" s="16">
        <v>86520</v>
      </c>
      <c r="G133" s="16">
        <f t="shared" si="4"/>
        <v>0</v>
      </c>
    </row>
    <row r="134" spans="1:7" ht="14.25" customHeight="1" x14ac:dyDescent="0.25">
      <c r="A134" s="17" t="s">
        <v>113</v>
      </c>
      <c r="B134" s="17" t="s">
        <v>259</v>
      </c>
      <c r="C134" s="17" t="s">
        <v>258</v>
      </c>
      <c r="D134" s="17" t="s">
        <v>181</v>
      </c>
      <c r="E134" s="16">
        <v>9553</v>
      </c>
      <c r="F134" s="16">
        <v>9553</v>
      </c>
      <c r="G134" s="16">
        <f t="shared" si="4"/>
        <v>0</v>
      </c>
    </row>
    <row r="135" spans="1:7" ht="14.25" customHeight="1" x14ac:dyDescent="0.25">
      <c r="A135" s="17" t="s">
        <v>113</v>
      </c>
      <c r="B135" s="17" t="s">
        <v>250</v>
      </c>
      <c r="C135" s="17" t="s">
        <v>249</v>
      </c>
      <c r="D135" s="17" t="s">
        <v>248</v>
      </c>
      <c r="E135" s="16">
        <v>167000</v>
      </c>
      <c r="F135" s="16">
        <v>167000</v>
      </c>
      <c r="G135" s="16">
        <f t="shared" si="4"/>
        <v>0</v>
      </c>
    </row>
    <row r="136" spans="1:7" ht="14.25" customHeight="1" x14ac:dyDescent="0.25">
      <c r="A136" s="17" t="s">
        <v>113</v>
      </c>
      <c r="B136" s="17" t="s">
        <v>245</v>
      </c>
      <c r="C136" s="17" t="s">
        <v>244</v>
      </c>
      <c r="D136" s="17" t="s">
        <v>181</v>
      </c>
      <c r="E136" s="16">
        <v>14048</v>
      </c>
      <c r="F136" s="16">
        <v>14048</v>
      </c>
      <c r="G136" s="16">
        <f t="shared" si="4"/>
        <v>0</v>
      </c>
    </row>
    <row r="137" spans="1:7" ht="14.25" customHeight="1" x14ac:dyDescent="0.25">
      <c r="A137" s="17" t="s">
        <v>113</v>
      </c>
      <c r="B137" s="17" t="s">
        <v>235</v>
      </c>
      <c r="C137" s="17" t="s">
        <v>234</v>
      </c>
      <c r="D137" s="17" t="s">
        <v>181</v>
      </c>
      <c r="E137" s="16">
        <v>50196</v>
      </c>
      <c r="F137" s="16">
        <v>50196</v>
      </c>
      <c r="G137" s="16">
        <f t="shared" si="4"/>
        <v>0</v>
      </c>
    </row>
    <row r="138" spans="1:7" ht="14.25" customHeight="1" x14ac:dyDescent="0.25">
      <c r="A138" s="17" t="s">
        <v>113</v>
      </c>
      <c r="B138" s="17" t="s">
        <v>235</v>
      </c>
      <c r="C138" s="17" t="s">
        <v>234</v>
      </c>
      <c r="D138" s="17" t="s">
        <v>170</v>
      </c>
      <c r="E138" s="16">
        <v>1600</v>
      </c>
      <c r="F138" s="16">
        <v>1600</v>
      </c>
      <c r="G138" s="16">
        <f t="shared" si="4"/>
        <v>0</v>
      </c>
    </row>
    <row r="139" spans="1:7" ht="14.25" customHeight="1" x14ac:dyDescent="0.25">
      <c r="A139" s="17" t="s">
        <v>113</v>
      </c>
      <c r="B139" s="17" t="s">
        <v>226</v>
      </c>
      <c r="C139" s="17" t="s">
        <v>225</v>
      </c>
      <c r="D139" s="17" t="s">
        <v>110</v>
      </c>
      <c r="E139" s="16">
        <v>28000</v>
      </c>
      <c r="F139" s="16">
        <v>28000</v>
      </c>
      <c r="G139" s="16">
        <f t="shared" si="4"/>
        <v>0</v>
      </c>
    </row>
    <row r="140" spans="1:7" ht="14.25" customHeight="1" x14ac:dyDescent="0.25">
      <c r="A140" s="17" t="s">
        <v>113</v>
      </c>
      <c r="B140" s="17" t="s">
        <v>214</v>
      </c>
      <c r="C140" s="17" t="s">
        <v>213</v>
      </c>
      <c r="D140" s="17" t="s">
        <v>110</v>
      </c>
      <c r="E140" s="16">
        <v>47144</v>
      </c>
      <c r="F140" s="16">
        <v>47144</v>
      </c>
      <c r="G140" s="16">
        <f t="shared" si="4"/>
        <v>0</v>
      </c>
    </row>
    <row r="141" spans="1:7" ht="14.25" customHeight="1" x14ac:dyDescent="0.25">
      <c r="A141" s="17" t="s">
        <v>113</v>
      </c>
      <c r="B141" s="17" t="s">
        <v>212</v>
      </c>
      <c r="C141" s="17" t="s">
        <v>211</v>
      </c>
      <c r="D141" s="17" t="s">
        <v>110</v>
      </c>
      <c r="E141" s="16">
        <v>14000</v>
      </c>
      <c r="F141" s="16">
        <v>14000</v>
      </c>
      <c r="G141" s="16">
        <f t="shared" si="4"/>
        <v>0</v>
      </c>
    </row>
    <row r="142" spans="1:7" ht="14.25" customHeight="1" x14ac:dyDescent="0.25">
      <c r="A142" s="17" t="s">
        <v>113</v>
      </c>
      <c r="B142" s="17" t="s">
        <v>210</v>
      </c>
      <c r="C142" s="17" t="s">
        <v>209</v>
      </c>
      <c r="D142" s="17" t="s">
        <v>110</v>
      </c>
      <c r="E142" s="16">
        <v>36688</v>
      </c>
      <c r="F142" s="16">
        <v>36688</v>
      </c>
      <c r="G142" s="16">
        <f t="shared" si="4"/>
        <v>0</v>
      </c>
    </row>
    <row r="143" spans="1:7" ht="14.25" customHeight="1" x14ac:dyDescent="0.25">
      <c r="A143" s="17" t="s">
        <v>113</v>
      </c>
      <c r="B143" s="17" t="s">
        <v>125</v>
      </c>
      <c r="C143" s="17" t="s">
        <v>124</v>
      </c>
      <c r="D143" s="17" t="s">
        <v>110</v>
      </c>
      <c r="E143" s="16">
        <v>11480</v>
      </c>
      <c r="F143" s="16">
        <v>11480</v>
      </c>
      <c r="G143" s="16">
        <f t="shared" si="4"/>
        <v>0</v>
      </c>
    </row>
    <row r="144" spans="1:7" ht="14.25" customHeight="1" x14ac:dyDescent="0.25">
      <c r="A144" s="17" t="s">
        <v>113</v>
      </c>
      <c r="B144" s="17" t="s">
        <v>208</v>
      </c>
      <c r="C144" s="17" t="s">
        <v>207</v>
      </c>
      <c r="D144" s="17" t="s">
        <v>110</v>
      </c>
      <c r="E144" s="16">
        <v>5920</v>
      </c>
      <c r="F144" s="16">
        <v>5920</v>
      </c>
      <c r="G144" s="16">
        <f t="shared" si="4"/>
        <v>0</v>
      </c>
    </row>
    <row r="145" spans="1:7" ht="14.25" customHeight="1" x14ac:dyDescent="0.25">
      <c r="A145" s="17" t="s">
        <v>113</v>
      </c>
      <c r="B145" s="17" t="s">
        <v>206</v>
      </c>
      <c r="C145" s="17" t="s">
        <v>205</v>
      </c>
      <c r="D145" s="17" t="s">
        <v>181</v>
      </c>
      <c r="E145" s="16">
        <v>4192</v>
      </c>
      <c r="F145" s="16">
        <v>4192</v>
      </c>
      <c r="G145" s="16">
        <f t="shared" si="4"/>
        <v>0</v>
      </c>
    </row>
    <row r="146" spans="1:7" ht="14.25" customHeight="1" x14ac:dyDescent="0.25">
      <c r="A146" s="17" t="s">
        <v>113</v>
      </c>
      <c r="B146" s="17" t="s">
        <v>201</v>
      </c>
      <c r="C146" s="17" t="s">
        <v>200</v>
      </c>
      <c r="D146" s="17" t="s">
        <v>181</v>
      </c>
      <c r="E146" s="16">
        <v>30486</v>
      </c>
      <c r="F146" s="16">
        <v>30486</v>
      </c>
      <c r="G146" s="16">
        <f t="shared" si="4"/>
        <v>0</v>
      </c>
    </row>
    <row r="147" spans="1:7" ht="14.25" customHeight="1" x14ac:dyDescent="0.25">
      <c r="A147" s="17" t="s">
        <v>113</v>
      </c>
      <c r="B147" s="17" t="s">
        <v>192</v>
      </c>
      <c r="C147" s="17" t="s">
        <v>191</v>
      </c>
      <c r="D147" s="17" t="s">
        <v>165</v>
      </c>
      <c r="E147" s="16">
        <v>200</v>
      </c>
      <c r="F147" s="16">
        <v>200</v>
      </c>
      <c r="G147" s="16">
        <f t="shared" si="4"/>
        <v>0</v>
      </c>
    </row>
    <row r="148" spans="1:7" ht="14.25" customHeight="1" x14ac:dyDescent="0.25">
      <c r="A148" s="17" t="s">
        <v>113</v>
      </c>
      <c r="B148" s="17" t="s">
        <v>190</v>
      </c>
      <c r="C148" s="17" t="s">
        <v>189</v>
      </c>
      <c r="D148" s="17" t="s">
        <v>181</v>
      </c>
      <c r="E148" s="16">
        <v>35019</v>
      </c>
      <c r="F148" s="16">
        <v>35019</v>
      </c>
      <c r="G148" s="16">
        <f t="shared" si="4"/>
        <v>0</v>
      </c>
    </row>
    <row r="149" spans="1:7" ht="14.25" customHeight="1" x14ac:dyDescent="0.25">
      <c r="A149" s="17" t="s">
        <v>113</v>
      </c>
      <c r="B149" s="17" t="s">
        <v>190</v>
      </c>
      <c r="C149" s="17" t="s">
        <v>189</v>
      </c>
      <c r="D149" s="17" t="s">
        <v>170</v>
      </c>
      <c r="E149" s="16">
        <v>7500</v>
      </c>
      <c r="F149" s="16">
        <v>7500</v>
      </c>
      <c r="G149" s="16">
        <f t="shared" si="4"/>
        <v>0</v>
      </c>
    </row>
    <row r="150" spans="1:7" ht="14.25" customHeight="1" x14ac:dyDescent="0.25">
      <c r="A150" s="17" t="s">
        <v>113</v>
      </c>
      <c r="B150" s="17" t="s">
        <v>187</v>
      </c>
      <c r="C150" s="17" t="s">
        <v>186</v>
      </c>
      <c r="D150" s="17" t="s">
        <v>181</v>
      </c>
      <c r="E150" s="16">
        <v>7570</v>
      </c>
      <c r="F150" s="16">
        <v>7570</v>
      </c>
      <c r="G150" s="16">
        <f t="shared" si="4"/>
        <v>0</v>
      </c>
    </row>
    <row r="151" spans="1:7" ht="14.25" customHeight="1" x14ac:dyDescent="0.25">
      <c r="A151" s="17" t="s">
        <v>113</v>
      </c>
      <c r="B151" s="17" t="s">
        <v>187</v>
      </c>
      <c r="C151" s="17" t="s">
        <v>186</v>
      </c>
      <c r="D151" s="17" t="s">
        <v>188</v>
      </c>
      <c r="E151" s="16">
        <v>1700</v>
      </c>
      <c r="F151" s="16">
        <v>1700</v>
      </c>
      <c r="G151" s="16">
        <f t="shared" si="4"/>
        <v>0</v>
      </c>
    </row>
    <row r="152" spans="1:7" ht="14.25" customHeight="1" x14ac:dyDescent="0.25">
      <c r="A152" s="17" t="s">
        <v>113</v>
      </c>
      <c r="B152" s="17" t="s">
        <v>187</v>
      </c>
      <c r="C152" s="17" t="s">
        <v>186</v>
      </c>
      <c r="D152" s="17" t="s">
        <v>110</v>
      </c>
      <c r="E152" s="16">
        <v>18380</v>
      </c>
      <c r="F152" s="16">
        <v>18380</v>
      </c>
      <c r="G152" s="16">
        <f t="shared" si="4"/>
        <v>0</v>
      </c>
    </row>
    <row r="153" spans="1:7" ht="14.25" customHeight="1" x14ac:dyDescent="0.25">
      <c r="A153" s="17" t="s">
        <v>113</v>
      </c>
      <c r="B153" s="17" t="s">
        <v>187</v>
      </c>
      <c r="C153" s="17" t="s">
        <v>186</v>
      </c>
      <c r="D153" s="17" t="s">
        <v>165</v>
      </c>
      <c r="E153" s="16">
        <v>5000</v>
      </c>
      <c r="F153" s="16">
        <v>5000</v>
      </c>
      <c r="G153" s="16">
        <f t="shared" si="4"/>
        <v>0</v>
      </c>
    </row>
    <row r="154" spans="1:7" ht="14.25" customHeight="1" x14ac:dyDescent="0.25">
      <c r="A154" s="17" t="s">
        <v>113</v>
      </c>
      <c r="B154" s="17" t="s">
        <v>185</v>
      </c>
      <c r="C154" s="17" t="s">
        <v>184</v>
      </c>
      <c r="D154" s="17" t="s">
        <v>110</v>
      </c>
      <c r="E154" s="16">
        <v>3100</v>
      </c>
      <c r="F154" s="16">
        <v>3100</v>
      </c>
      <c r="G154" s="16">
        <f t="shared" si="4"/>
        <v>0</v>
      </c>
    </row>
    <row r="155" spans="1:7" ht="14.25" customHeight="1" x14ac:dyDescent="0.25">
      <c r="A155" s="17" t="s">
        <v>113</v>
      </c>
      <c r="B155" s="17" t="s">
        <v>183</v>
      </c>
      <c r="C155" s="17" t="s">
        <v>182</v>
      </c>
      <c r="D155" s="17" t="s">
        <v>165</v>
      </c>
      <c r="E155" s="16">
        <v>14100</v>
      </c>
      <c r="F155" s="16">
        <v>14100</v>
      </c>
      <c r="G155" s="16">
        <f t="shared" si="4"/>
        <v>0</v>
      </c>
    </row>
    <row r="156" spans="1:7" ht="14.25" customHeight="1" x14ac:dyDescent="0.25">
      <c r="A156" s="17" t="s">
        <v>113</v>
      </c>
      <c r="B156" s="17" t="s">
        <v>180</v>
      </c>
      <c r="C156" s="17" t="s">
        <v>179</v>
      </c>
      <c r="D156" s="17" t="s">
        <v>110</v>
      </c>
      <c r="E156" s="16">
        <v>16130</v>
      </c>
      <c r="F156" s="16">
        <v>16130</v>
      </c>
      <c r="G156" s="16">
        <f t="shared" si="4"/>
        <v>0</v>
      </c>
    </row>
    <row r="157" spans="1:7" ht="14.25" customHeight="1" x14ac:dyDescent="0.25">
      <c r="A157" s="17" t="s">
        <v>113</v>
      </c>
      <c r="B157" s="17" t="s">
        <v>178</v>
      </c>
      <c r="C157" s="17" t="s">
        <v>177</v>
      </c>
      <c r="D157" s="17" t="s">
        <v>110</v>
      </c>
      <c r="E157" s="16">
        <v>6550</v>
      </c>
      <c r="F157" s="16">
        <v>6550</v>
      </c>
      <c r="G157" s="16">
        <f t="shared" si="4"/>
        <v>0</v>
      </c>
    </row>
    <row r="158" spans="1:7" ht="14.25" customHeight="1" x14ac:dyDescent="0.25">
      <c r="A158" s="17" t="s">
        <v>113</v>
      </c>
      <c r="B158" s="17" t="s">
        <v>176</v>
      </c>
      <c r="C158" s="17" t="s">
        <v>175</v>
      </c>
      <c r="D158" s="17" t="s">
        <v>110</v>
      </c>
      <c r="E158" s="16">
        <v>11000</v>
      </c>
      <c r="F158" s="16">
        <v>11000</v>
      </c>
      <c r="G158" s="16">
        <f t="shared" si="4"/>
        <v>0</v>
      </c>
    </row>
    <row r="159" spans="1:7" ht="14.25" customHeight="1" x14ac:dyDescent="0.25">
      <c r="A159" s="17" t="s">
        <v>113</v>
      </c>
      <c r="B159" s="17" t="s">
        <v>174</v>
      </c>
      <c r="C159" s="17" t="s">
        <v>173</v>
      </c>
      <c r="D159" s="17" t="s">
        <v>170</v>
      </c>
      <c r="E159" s="16">
        <v>2000</v>
      </c>
      <c r="F159" s="16">
        <v>2000</v>
      </c>
      <c r="G159" s="16">
        <f t="shared" si="4"/>
        <v>0</v>
      </c>
    </row>
    <row r="160" spans="1:7" ht="14.25" customHeight="1" x14ac:dyDescent="0.25">
      <c r="A160" s="17" t="s">
        <v>113</v>
      </c>
      <c r="B160" s="17" t="s">
        <v>174</v>
      </c>
      <c r="C160" s="17" t="s">
        <v>173</v>
      </c>
      <c r="D160" s="17" t="s">
        <v>110</v>
      </c>
      <c r="E160" s="16">
        <v>5568</v>
      </c>
      <c r="F160" s="16">
        <v>5568</v>
      </c>
      <c r="G160" s="16">
        <f t="shared" si="4"/>
        <v>0</v>
      </c>
    </row>
    <row r="161" spans="1:7" ht="14.25" customHeight="1" x14ac:dyDescent="0.25">
      <c r="A161" s="17" t="s">
        <v>113</v>
      </c>
      <c r="B161" s="17" t="s">
        <v>167</v>
      </c>
      <c r="C161" s="17" t="s">
        <v>166</v>
      </c>
      <c r="D161" s="17" t="s">
        <v>110</v>
      </c>
      <c r="E161" s="16">
        <v>12242</v>
      </c>
      <c r="F161" s="16">
        <v>12242</v>
      </c>
      <c r="G161" s="16">
        <f t="shared" si="4"/>
        <v>0</v>
      </c>
    </row>
    <row r="162" spans="1:7" ht="14.25" customHeight="1" x14ac:dyDescent="0.25">
      <c r="A162" s="17" t="s">
        <v>113</v>
      </c>
      <c r="B162" s="17" t="s">
        <v>164</v>
      </c>
      <c r="C162" s="17" t="s">
        <v>163</v>
      </c>
      <c r="D162" s="17" t="s">
        <v>110</v>
      </c>
      <c r="E162" s="16">
        <v>7480</v>
      </c>
      <c r="F162" s="16">
        <v>7480</v>
      </c>
      <c r="G162" s="16">
        <f t="shared" si="4"/>
        <v>0</v>
      </c>
    </row>
    <row r="163" spans="1:7" ht="14.25" customHeight="1" x14ac:dyDescent="0.25">
      <c r="A163" s="17" t="s">
        <v>113</v>
      </c>
      <c r="B163" s="17" t="s">
        <v>160</v>
      </c>
      <c r="C163" s="17" t="s">
        <v>159</v>
      </c>
      <c r="D163" s="17" t="s">
        <v>110</v>
      </c>
      <c r="E163" s="16">
        <v>14340</v>
      </c>
      <c r="F163" s="16">
        <v>14340</v>
      </c>
      <c r="G163" s="16">
        <f t="shared" si="4"/>
        <v>0</v>
      </c>
    </row>
    <row r="164" spans="1:7" ht="14.25" customHeight="1" x14ac:dyDescent="0.25">
      <c r="A164" s="17" t="s">
        <v>113</v>
      </c>
      <c r="B164" s="17" t="s">
        <v>155</v>
      </c>
      <c r="C164" s="17" t="s">
        <v>154</v>
      </c>
      <c r="D164" s="17" t="s">
        <v>110</v>
      </c>
      <c r="E164" s="16">
        <v>3360</v>
      </c>
      <c r="F164" s="16">
        <v>3360</v>
      </c>
      <c r="G164" s="16">
        <f t="shared" si="4"/>
        <v>0</v>
      </c>
    </row>
    <row r="165" spans="1:7" ht="14.25" customHeight="1" x14ac:dyDescent="0.25">
      <c r="A165" s="17" t="s">
        <v>113</v>
      </c>
      <c r="B165" s="17" t="s">
        <v>150</v>
      </c>
      <c r="C165" s="17" t="s">
        <v>149</v>
      </c>
      <c r="D165" s="17" t="s">
        <v>110</v>
      </c>
      <c r="E165" s="16">
        <v>16380</v>
      </c>
      <c r="F165" s="16">
        <v>16380</v>
      </c>
      <c r="G165" s="16">
        <f t="shared" si="4"/>
        <v>0</v>
      </c>
    </row>
    <row r="166" spans="1:7" ht="14.25" customHeight="1" x14ac:dyDescent="0.25">
      <c r="A166" s="17" t="s">
        <v>113</v>
      </c>
      <c r="B166" s="17" t="s">
        <v>131</v>
      </c>
      <c r="C166" s="17" t="s">
        <v>130</v>
      </c>
      <c r="D166" s="17" t="s">
        <v>110</v>
      </c>
      <c r="E166" s="16">
        <v>4000</v>
      </c>
      <c r="F166" s="16">
        <v>4000</v>
      </c>
      <c r="G166" s="16">
        <f t="shared" si="4"/>
        <v>0</v>
      </c>
    </row>
    <row r="167" spans="1:7" ht="14.25" customHeight="1" x14ac:dyDescent="0.25">
      <c r="A167" s="17" t="s">
        <v>113</v>
      </c>
      <c r="B167" s="17" t="s">
        <v>129</v>
      </c>
      <c r="C167" s="17" t="s">
        <v>128</v>
      </c>
      <c r="D167" s="17" t="s">
        <v>110</v>
      </c>
      <c r="E167" s="16">
        <v>2500</v>
      </c>
      <c r="F167" s="16">
        <v>2500</v>
      </c>
      <c r="G167" s="16">
        <f t="shared" si="4"/>
        <v>0</v>
      </c>
    </row>
    <row r="168" spans="1:7" ht="14.25" customHeight="1" x14ac:dyDescent="0.25">
      <c r="A168" s="17" t="s">
        <v>113</v>
      </c>
      <c r="B168" s="17" t="s">
        <v>119</v>
      </c>
      <c r="C168" s="17" t="s">
        <v>118</v>
      </c>
      <c r="D168" s="17" t="s">
        <v>110</v>
      </c>
      <c r="E168" s="16">
        <v>35</v>
      </c>
      <c r="F168" s="16">
        <v>35</v>
      </c>
      <c r="G168" s="16">
        <f t="shared" si="4"/>
        <v>0</v>
      </c>
    </row>
    <row r="169" spans="1:7" ht="14.25" customHeight="1" x14ac:dyDescent="0.25">
      <c r="A169" s="17" t="s">
        <v>113</v>
      </c>
      <c r="B169" s="17" t="s">
        <v>117</v>
      </c>
      <c r="C169" s="17" t="s">
        <v>116</v>
      </c>
      <c r="D169" s="17" t="s">
        <v>110</v>
      </c>
      <c r="E169" s="16">
        <v>16000</v>
      </c>
      <c r="F169" s="16">
        <v>16000</v>
      </c>
      <c r="G169" s="16">
        <f t="shared" si="4"/>
        <v>0</v>
      </c>
    </row>
  </sheetData>
  <autoFilter ref="A1:G121" xr:uid="{00000000-0009-0000-0000-000001000000}"/>
  <sortState xmlns:xlrd2="http://schemas.microsoft.com/office/spreadsheetml/2017/richdata2" ref="A2:G121">
    <sortCondition ref="B2:B121"/>
    <sortCondition ref="D2:D12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D143"/>
  <sheetViews>
    <sheetView showGridLines="0" tabSelected="1" zoomScaleNormal="100" workbookViewId="0">
      <pane ySplit="3" topLeftCell="A121" activePane="bottomLeft" state="frozen"/>
      <selection activeCell="A7" sqref="A7"/>
      <selection pane="bottomLeft" activeCell="D78" sqref="D78"/>
    </sheetView>
  </sheetViews>
  <sheetFormatPr defaultRowHeight="15" x14ac:dyDescent="0.25"/>
  <cols>
    <col min="1" max="1" width="37.5703125" customWidth="1"/>
    <col min="2" max="2" width="11.42578125" style="2" customWidth="1"/>
    <col min="3" max="3" width="11.7109375" bestFit="1" customWidth="1"/>
    <col min="4" max="4" width="44.5703125" style="28" customWidth="1"/>
    <col min="5" max="5" width="13.5703125" style="1" bestFit="1" customWidth="1"/>
    <col min="6" max="30" width="9.140625" style="4"/>
  </cols>
  <sheetData>
    <row r="1" spans="1:5" s="4" customFormat="1" ht="18.75" x14ac:dyDescent="0.3">
      <c r="A1" s="71" t="s">
        <v>383</v>
      </c>
      <c r="B1" s="71"/>
      <c r="C1" s="71"/>
      <c r="D1" s="72"/>
      <c r="E1" s="71"/>
    </row>
    <row r="2" spans="1:5" s="4" customFormat="1" ht="18.75" x14ac:dyDescent="0.3">
      <c r="A2" s="71" t="s">
        <v>384</v>
      </c>
      <c r="B2" s="71"/>
      <c r="C2" s="71"/>
      <c r="D2" s="72"/>
      <c r="E2" s="71"/>
    </row>
    <row r="3" spans="1:5" s="4" customFormat="1" ht="30" customHeight="1" x14ac:dyDescent="0.25">
      <c r="A3" s="25" t="s">
        <v>83</v>
      </c>
      <c r="B3" s="27" t="s">
        <v>345</v>
      </c>
      <c r="C3" s="25" t="s">
        <v>346</v>
      </c>
      <c r="D3" s="27" t="s">
        <v>2</v>
      </c>
      <c r="E3" s="26" t="s">
        <v>85</v>
      </c>
    </row>
    <row r="4" spans="1:5" s="29" customFormat="1" ht="30" x14ac:dyDescent="0.25">
      <c r="A4" s="29" t="s">
        <v>390</v>
      </c>
      <c r="B4" s="40">
        <v>-1</v>
      </c>
      <c r="C4" s="29" t="s">
        <v>355</v>
      </c>
      <c r="D4" s="29" t="s">
        <v>57</v>
      </c>
      <c r="E4" s="31">
        <v>-85000</v>
      </c>
    </row>
    <row r="5" spans="1:5" s="29" customFormat="1" x14ac:dyDescent="0.25">
      <c r="A5" s="55" t="s">
        <v>389</v>
      </c>
      <c r="B5" s="56">
        <v>-1</v>
      </c>
      <c r="C5" s="55" t="s">
        <v>355</v>
      </c>
      <c r="D5" s="55" t="s">
        <v>25</v>
      </c>
      <c r="E5" s="58">
        <v>-70533</v>
      </c>
    </row>
    <row r="6" spans="1:5" s="29" customFormat="1" x14ac:dyDescent="0.25">
      <c r="A6" s="55" t="s">
        <v>391</v>
      </c>
      <c r="B6" s="56">
        <v>-1</v>
      </c>
      <c r="C6" s="55" t="s">
        <v>355</v>
      </c>
      <c r="D6" s="55" t="s">
        <v>48</v>
      </c>
      <c r="E6" s="58">
        <v>-148228</v>
      </c>
    </row>
    <row r="7" spans="1:5" s="29" customFormat="1" ht="30" x14ac:dyDescent="0.25">
      <c r="A7" s="55" t="s">
        <v>392</v>
      </c>
      <c r="B7" s="56">
        <v>-1</v>
      </c>
      <c r="C7" s="55" t="s">
        <v>355</v>
      </c>
      <c r="D7" s="55" t="s">
        <v>51</v>
      </c>
      <c r="E7" s="58">
        <v>-92013</v>
      </c>
    </row>
    <row r="8" spans="1:5" s="29" customFormat="1" ht="30" x14ac:dyDescent="0.25">
      <c r="A8" s="55" t="s">
        <v>393</v>
      </c>
      <c r="B8" s="56">
        <v>-1</v>
      </c>
      <c r="C8" s="55" t="s">
        <v>355</v>
      </c>
      <c r="D8" s="55" t="s">
        <v>42</v>
      </c>
      <c r="E8" s="58">
        <v>-139958</v>
      </c>
    </row>
    <row r="9" spans="1:5" s="29" customFormat="1" ht="30" x14ac:dyDescent="0.25">
      <c r="A9" s="55" t="s">
        <v>394</v>
      </c>
      <c r="B9" s="56">
        <v>-1</v>
      </c>
      <c r="C9" s="55" t="s">
        <v>355</v>
      </c>
      <c r="D9" s="55" t="s">
        <v>7</v>
      </c>
      <c r="E9" s="58">
        <v>-89628</v>
      </c>
    </row>
    <row r="10" spans="1:5" s="29" customFormat="1" ht="30" x14ac:dyDescent="0.25">
      <c r="A10" s="55" t="s">
        <v>395</v>
      </c>
      <c r="B10" s="56">
        <v>-1</v>
      </c>
      <c r="C10" s="55" t="s">
        <v>355</v>
      </c>
      <c r="D10" s="55" t="s">
        <v>7</v>
      </c>
      <c r="E10" s="58">
        <v>-72343</v>
      </c>
    </row>
    <row r="11" spans="1:5" s="29" customFormat="1" ht="30" x14ac:dyDescent="0.25">
      <c r="A11" s="55" t="s">
        <v>395</v>
      </c>
      <c r="B11" s="56">
        <v>-1</v>
      </c>
      <c r="C11" s="55" t="s">
        <v>355</v>
      </c>
      <c r="D11" s="55" t="s">
        <v>7</v>
      </c>
      <c r="E11" s="58">
        <v>-72769</v>
      </c>
    </row>
    <row r="12" spans="1:5" s="29" customFormat="1" x14ac:dyDescent="0.25">
      <c r="A12" s="55" t="s">
        <v>396</v>
      </c>
      <c r="B12" s="56">
        <v>-1</v>
      </c>
      <c r="C12" s="55" t="s">
        <v>355</v>
      </c>
      <c r="D12" s="55" t="s">
        <v>13</v>
      </c>
      <c r="E12" s="58">
        <v>-107276</v>
      </c>
    </row>
    <row r="13" spans="1:5" s="29" customFormat="1" x14ac:dyDescent="0.25">
      <c r="A13" s="55" t="s">
        <v>396</v>
      </c>
      <c r="B13" s="56">
        <v>-1</v>
      </c>
      <c r="C13" s="55" t="s">
        <v>355</v>
      </c>
      <c r="D13" s="55" t="s">
        <v>10</v>
      </c>
      <c r="E13" s="58">
        <v>-111032</v>
      </c>
    </row>
    <row r="14" spans="1:5" s="29" customFormat="1" x14ac:dyDescent="0.25">
      <c r="A14" s="55" t="s">
        <v>397</v>
      </c>
      <c r="B14" s="56">
        <v>-1</v>
      </c>
      <c r="C14" s="55" t="s">
        <v>355</v>
      </c>
      <c r="D14" s="55" t="s">
        <v>35</v>
      </c>
      <c r="E14" s="58">
        <v>-91779</v>
      </c>
    </row>
    <row r="15" spans="1:5" s="29" customFormat="1" x14ac:dyDescent="0.25">
      <c r="A15" s="55" t="s">
        <v>398</v>
      </c>
      <c r="B15" s="56">
        <v>-1</v>
      </c>
      <c r="C15" s="55" t="s">
        <v>355</v>
      </c>
      <c r="D15" s="55" t="s">
        <v>35</v>
      </c>
      <c r="E15" s="58">
        <v>-81140</v>
      </c>
    </row>
    <row r="16" spans="1:5" s="29" customFormat="1" x14ac:dyDescent="0.25">
      <c r="A16" s="55" t="s">
        <v>392</v>
      </c>
      <c r="B16" s="56">
        <v>-1</v>
      </c>
      <c r="C16" s="55" t="s">
        <v>355</v>
      </c>
      <c r="D16" s="55" t="s">
        <v>35</v>
      </c>
      <c r="E16" s="58">
        <v>-57979</v>
      </c>
    </row>
    <row r="17" spans="1:30" s="29" customFormat="1" ht="30" x14ac:dyDescent="0.25">
      <c r="A17" s="55" t="s">
        <v>396</v>
      </c>
      <c r="B17" s="56">
        <v>-1</v>
      </c>
      <c r="C17" s="55" t="s">
        <v>355</v>
      </c>
      <c r="D17" s="55" t="s">
        <v>16</v>
      </c>
      <c r="E17" s="58">
        <v>-82159</v>
      </c>
    </row>
    <row r="18" spans="1:30" s="29" customFormat="1" x14ac:dyDescent="0.25">
      <c r="A18" s="55" t="s">
        <v>399</v>
      </c>
      <c r="B18" s="56">
        <v>-6</v>
      </c>
      <c r="C18" s="55" t="s">
        <v>355</v>
      </c>
      <c r="D18" s="55" t="s">
        <v>5</v>
      </c>
      <c r="E18" s="58">
        <v>-360000</v>
      </c>
    </row>
    <row r="19" spans="1:30" s="29" customFormat="1" ht="30" x14ac:dyDescent="0.25">
      <c r="A19" s="55" t="s">
        <v>400</v>
      </c>
      <c r="B19" s="56">
        <v>-1</v>
      </c>
      <c r="C19" s="55" t="s">
        <v>355</v>
      </c>
      <c r="D19" s="55" t="s">
        <v>21</v>
      </c>
      <c r="E19" s="58">
        <v>-127073</v>
      </c>
    </row>
    <row r="20" spans="1:30" s="29" customFormat="1" x14ac:dyDescent="0.25">
      <c r="A20" s="55" t="s">
        <v>401</v>
      </c>
      <c r="B20" s="56">
        <v>-1</v>
      </c>
      <c r="C20" s="55" t="s">
        <v>355</v>
      </c>
      <c r="D20" s="55" t="s">
        <v>54</v>
      </c>
      <c r="E20" s="58">
        <v>-153086</v>
      </c>
    </row>
    <row r="21" spans="1:30" s="29" customFormat="1" x14ac:dyDescent="0.25">
      <c r="A21" s="55" t="s">
        <v>402</v>
      </c>
      <c r="B21" s="56">
        <v>-1</v>
      </c>
      <c r="C21" s="55" t="s">
        <v>382</v>
      </c>
      <c r="D21" s="55" t="s">
        <v>32</v>
      </c>
      <c r="E21" s="58">
        <v>-96198</v>
      </c>
    </row>
    <row r="22" spans="1:30" s="29" customFormat="1" x14ac:dyDescent="0.25">
      <c r="A22" s="55" t="s">
        <v>391</v>
      </c>
      <c r="B22" s="56">
        <v>-1</v>
      </c>
      <c r="C22" s="55" t="s">
        <v>382</v>
      </c>
      <c r="D22" s="55" t="s">
        <v>32</v>
      </c>
      <c r="E22" s="58">
        <v>-131694</v>
      </c>
    </row>
    <row r="23" spans="1:30" s="29" customFormat="1" x14ac:dyDescent="0.25">
      <c r="A23" s="55" t="s">
        <v>403</v>
      </c>
      <c r="B23" s="56">
        <v>-1</v>
      </c>
      <c r="C23" s="55" t="s">
        <v>381</v>
      </c>
      <c r="D23" s="55" t="s">
        <v>29</v>
      </c>
      <c r="E23" s="58">
        <v>-74953</v>
      </c>
    </row>
    <row r="24" spans="1:30" s="29" customFormat="1" x14ac:dyDescent="0.25">
      <c r="A24" s="55" t="s">
        <v>389</v>
      </c>
      <c r="B24" s="56">
        <v>-1</v>
      </c>
      <c r="C24" s="55" t="s">
        <v>355</v>
      </c>
      <c r="D24" s="55" t="s">
        <v>97</v>
      </c>
      <c r="E24" s="58">
        <v>-60000</v>
      </c>
    </row>
    <row r="25" spans="1:30" s="29" customFormat="1" ht="30" x14ac:dyDescent="0.25">
      <c r="A25" s="55" t="s">
        <v>380</v>
      </c>
      <c r="B25" s="56">
        <v>-2</v>
      </c>
      <c r="C25" s="55" t="s">
        <v>355</v>
      </c>
      <c r="D25" s="55" t="s">
        <v>91</v>
      </c>
      <c r="E25" s="58">
        <v>-153000</v>
      </c>
    </row>
    <row r="26" spans="1:30" s="29" customFormat="1" ht="45" x14ac:dyDescent="0.25">
      <c r="A26" s="29" t="s">
        <v>379</v>
      </c>
      <c r="B26" s="40">
        <v>-37.6</v>
      </c>
      <c r="C26" s="29" t="s">
        <v>355</v>
      </c>
      <c r="D26" s="29" t="s">
        <v>59</v>
      </c>
      <c r="E26" s="31">
        <v>-2068000</v>
      </c>
    </row>
    <row r="27" spans="1:30" s="32" customFormat="1" x14ac:dyDescent="0.25">
      <c r="A27" s="76" t="s">
        <v>108</v>
      </c>
      <c r="B27" s="77"/>
      <c r="C27" s="76"/>
      <c r="D27" s="76"/>
      <c r="E27" s="78">
        <f>SUBTOTAL(9,E4:E26)</f>
        <v>-4525841</v>
      </c>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row>
    <row r="28" spans="1:30" s="29" customFormat="1" x14ac:dyDescent="0.25">
      <c r="A28" s="59" t="s">
        <v>387</v>
      </c>
      <c r="B28" s="60"/>
      <c r="C28" s="59" t="s">
        <v>355</v>
      </c>
      <c r="D28" s="59"/>
      <c r="E28" s="61">
        <f>+E27*0.0765</f>
        <v>-346226.83649999998</v>
      </c>
    </row>
    <row r="29" spans="1:30" s="29" customFormat="1" x14ac:dyDescent="0.25">
      <c r="A29" s="29" t="s">
        <v>388</v>
      </c>
      <c r="B29" s="40"/>
      <c r="C29" s="29" t="s">
        <v>355</v>
      </c>
      <c r="E29" s="31">
        <f>+E27*0.0547</f>
        <v>-247563.50269999998</v>
      </c>
    </row>
    <row r="30" spans="1:30" s="34" customFormat="1" x14ac:dyDescent="0.25">
      <c r="A30" s="76" t="s">
        <v>109</v>
      </c>
      <c r="B30" s="77"/>
      <c r="C30" s="76"/>
      <c r="D30" s="76"/>
      <c r="E30" s="78">
        <f>SUM(E27:E29)</f>
        <v>-5119631.3392000003</v>
      </c>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0" s="29" customFormat="1" x14ac:dyDescent="0.25">
      <c r="B31" s="40"/>
      <c r="E31" s="31"/>
    </row>
    <row r="32" spans="1:30" s="29" customFormat="1" ht="30" x14ac:dyDescent="0.25">
      <c r="A32" s="29" t="s">
        <v>378</v>
      </c>
      <c r="B32" s="40"/>
      <c r="C32" s="29" t="s">
        <v>355</v>
      </c>
      <c r="D32" s="29" t="s">
        <v>59</v>
      </c>
      <c r="E32" s="31">
        <v>-84760</v>
      </c>
    </row>
    <row r="33" spans="1:30" s="29" customFormat="1" x14ac:dyDescent="0.25">
      <c r="A33" s="55" t="s">
        <v>86</v>
      </c>
      <c r="B33" s="56"/>
      <c r="C33" s="55" t="s">
        <v>355</v>
      </c>
      <c r="D33" s="55" t="s">
        <v>32</v>
      </c>
      <c r="E33" s="58">
        <v>-700000</v>
      </c>
    </row>
    <row r="34" spans="1:30" s="29" customFormat="1" x14ac:dyDescent="0.25">
      <c r="A34" s="55" t="s">
        <v>88</v>
      </c>
      <c r="B34" s="56"/>
      <c r="C34" s="55" t="s">
        <v>355</v>
      </c>
      <c r="D34" s="55" t="s">
        <v>93</v>
      </c>
      <c r="E34" s="58">
        <v>-204250</v>
      </c>
    </row>
    <row r="35" spans="1:30" s="29" customFormat="1" x14ac:dyDescent="0.25">
      <c r="A35" s="55" t="s">
        <v>88</v>
      </c>
      <c r="B35" s="56"/>
      <c r="C35" s="55" t="s">
        <v>355</v>
      </c>
      <c r="D35" s="55" t="s">
        <v>94</v>
      </c>
      <c r="E35" s="58">
        <v>-31250</v>
      </c>
    </row>
    <row r="36" spans="1:30" s="29" customFormat="1" x14ac:dyDescent="0.25">
      <c r="A36" s="55" t="s">
        <v>88</v>
      </c>
      <c r="B36" s="56"/>
      <c r="C36" s="55" t="s">
        <v>355</v>
      </c>
      <c r="D36" s="55" t="s">
        <v>95</v>
      </c>
      <c r="E36" s="58">
        <v>-31250</v>
      </c>
    </row>
    <row r="37" spans="1:30" s="29" customFormat="1" x14ac:dyDescent="0.25">
      <c r="A37" s="55" t="s">
        <v>96</v>
      </c>
      <c r="B37" s="56"/>
      <c r="C37" s="55" t="s">
        <v>355</v>
      </c>
      <c r="D37" s="55" t="s">
        <v>35</v>
      </c>
      <c r="E37" s="58">
        <v>-8785</v>
      </c>
    </row>
    <row r="38" spans="1:30" s="29" customFormat="1" ht="30" x14ac:dyDescent="0.25">
      <c r="A38" s="55" t="s">
        <v>98</v>
      </c>
      <c r="B38" s="56"/>
      <c r="C38" s="55" t="s">
        <v>355</v>
      </c>
      <c r="D38" s="55" t="s">
        <v>21</v>
      </c>
      <c r="E38" s="58">
        <v>-217500</v>
      </c>
    </row>
    <row r="39" spans="1:30" s="29" customFormat="1" ht="30" x14ac:dyDescent="0.25">
      <c r="A39" s="55" t="s">
        <v>100</v>
      </c>
      <c r="B39" s="56"/>
      <c r="C39" s="55" t="s">
        <v>355</v>
      </c>
      <c r="D39" s="55" t="s">
        <v>99</v>
      </c>
      <c r="E39" s="58">
        <v>-66500</v>
      </c>
    </row>
    <row r="40" spans="1:30" s="29" customFormat="1" ht="30" x14ac:dyDescent="0.25">
      <c r="A40" s="55" t="s">
        <v>101</v>
      </c>
      <c r="B40" s="56"/>
      <c r="C40" s="55" t="s">
        <v>355</v>
      </c>
      <c r="D40" s="55" t="s">
        <v>7</v>
      </c>
      <c r="E40" s="58">
        <v>-34480</v>
      </c>
    </row>
    <row r="41" spans="1:30" s="29" customFormat="1" x14ac:dyDescent="0.25">
      <c r="A41" s="55" t="s">
        <v>103</v>
      </c>
      <c r="B41" s="56"/>
      <c r="C41" s="55" t="s">
        <v>355</v>
      </c>
      <c r="D41" s="55" t="s">
        <v>102</v>
      </c>
      <c r="E41" s="58">
        <v>-20000</v>
      </c>
    </row>
    <row r="42" spans="1:30" s="29" customFormat="1" x14ac:dyDescent="0.25">
      <c r="A42" s="29" t="s">
        <v>105</v>
      </c>
      <c r="B42" s="40"/>
      <c r="C42" s="29" t="s">
        <v>355</v>
      </c>
      <c r="D42" s="29" t="s">
        <v>104</v>
      </c>
      <c r="E42" s="31">
        <v>-250000</v>
      </c>
    </row>
    <row r="43" spans="1:30" s="29" customFormat="1" x14ac:dyDescent="0.25">
      <c r="B43" s="40"/>
      <c r="E43" s="31"/>
    </row>
    <row r="44" spans="1:30" s="37" customFormat="1" x14ac:dyDescent="0.25">
      <c r="A44" s="73" t="s">
        <v>343</v>
      </c>
      <c r="B44" s="74">
        <f>SUM(B4:B43)</f>
        <v>-65.599999999999994</v>
      </c>
      <c r="C44" s="73"/>
      <c r="D44" s="73"/>
      <c r="E44" s="75">
        <f>SUM(E30:E42)</f>
        <v>-6768406.3392000003</v>
      </c>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row>
    <row r="46" spans="1:30" s="4" customFormat="1" ht="18.75" x14ac:dyDescent="0.3">
      <c r="A46" s="47" t="s">
        <v>383</v>
      </c>
      <c r="B46" s="47"/>
      <c r="C46" s="47"/>
      <c r="D46" s="54"/>
      <c r="E46" s="47"/>
    </row>
    <row r="47" spans="1:30" s="4" customFormat="1" ht="18.75" x14ac:dyDescent="0.3">
      <c r="A47" s="47" t="s">
        <v>385</v>
      </c>
      <c r="B47" s="47"/>
      <c r="C47" s="47"/>
      <c r="D47" s="54"/>
      <c r="E47" s="47"/>
    </row>
    <row r="48" spans="1:30" s="4" customFormat="1" ht="30" x14ac:dyDescent="0.25">
      <c r="A48" s="25" t="s">
        <v>83</v>
      </c>
      <c r="B48" s="27" t="s">
        <v>345</v>
      </c>
      <c r="C48" s="25" t="s">
        <v>346</v>
      </c>
      <c r="D48" s="51" t="s">
        <v>347</v>
      </c>
      <c r="E48" s="26" t="s">
        <v>386</v>
      </c>
    </row>
    <row r="49" spans="1:5" s="4" customFormat="1" ht="30" x14ac:dyDescent="0.25">
      <c r="A49" s="28" t="s">
        <v>348</v>
      </c>
      <c r="B49" s="40">
        <v>-20.2</v>
      </c>
      <c r="C49" t="s">
        <v>355</v>
      </c>
      <c r="D49" s="28" t="s">
        <v>356</v>
      </c>
      <c r="E49" s="21">
        <v>-1133220</v>
      </c>
    </row>
    <row r="50" spans="1:5" s="4" customFormat="1" ht="45" x14ac:dyDescent="0.25">
      <c r="A50" s="62" t="s">
        <v>349</v>
      </c>
      <c r="B50" s="56">
        <v>3.7</v>
      </c>
      <c r="C50" s="63" t="s">
        <v>355</v>
      </c>
      <c r="D50" s="64" t="s">
        <v>13</v>
      </c>
      <c r="E50" s="65">
        <v>207570</v>
      </c>
    </row>
    <row r="51" spans="1:5" s="4" customFormat="1" ht="30" x14ac:dyDescent="0.25">
      <c r="A51" s="64" t="s">
        <v>350</v>
      </c>
      <c r="B51" s="56">
        <v>-11.6</v>
      </c>
      <c r="C51" s="63" t="s">
        <v>355</v>
      </c>
      <c r="D51" s="64" t="s">
        <v>357</v>
      </c>
      <c r="E51" s="65">
        <v>-721752</v>
      </c>
    </row>
    <row r="52" spans="1:5" s="4" customFormat="1" ht="30" x14ac:dyDescent="0.25">
      <c r="A52" s="64" t="s">
        <v>351</v>
      </c>
      <c r="B52" s="56">
        <v>-11.6</v>
      </c>
      <c r="C52" s="63" t="s">
        <v>355</v>
      </c>
      <c r="D52" s="64" t="s">
        <v>358</v>
      </c>
      <c r="E52" s="65">
        <v>-1078089</v>
      </c>
    </row>
    <row r="53" spans="1:5" s="4" customFormat="1" ht="30" x14ac:dyDescent="0.25">
      <c r="A53" s="64" t="s">
        <v>353</v>
      </c>
      <c r="B53" s="56">
        <v>-10</v>
      </c>
      <c r="C53" s="63" t="s">
        <v>355</v>
      </c>
      <c r="D53" s="64" t="s">
        <v>60</v>
      </c>
      <c r="E53" s="65">
        <v>-871253</v>
      </c>
    </row>
    <row r="54" spans="1:5" s="4" customFormat="1" ht="30" x14ac:dyDescent="0.25">
      <c r="A54" s="64" t="s">
        <v>352</v>
      </c>
      <c r="B54" s="56">
        <v>-15</v>
      </c>
      <c r="C54" s="63" t="s">
        <v>355</v>
      </c>
      <c r="D54" s="64" t="s">
        <v>5</v>
      </c>
      <c r="E54" s="65">
        <v>-784347</v>
      </c>
    </row>
    <row r="55" spans="1:5" s="4" customFormat="1" x14ac:dyDescent="0.25">
      <c r="A55" s="81" t="s">
        <v>354</v>
      </c>
      <c r="B55" s="56"/>
      <c r="C55" s="63"/>
      <c r="D55" s="64"/>
      <c r="E55" s="65"/>
    </row>
    <row r="56" spans="1:5" s="4" customFormat="1" x14ac:dyDescent="0.25">
      <c r="A56" s="81"/>
      <c r="B56" s="56">
        <v>-15</v>
      </c>
      <c r="C56" s="63" t="s">
        <v>355</v>
      </c>
      <c r="D56" s="64" t="s">
        <v>60</v>
      </c>
      <c r="E56" s="65">
        <v>-529592</v>
      </c>
    </row>
    <row r="57" spans="1:5" s="4" customFormat="1" x14ac:dyDescent="0.25">
      <c r="A57" s="81"/>
      <c r="B57" s="56">
        <v>-5</v>
      </c>
      <c r="C57" s="63" t="s">
        <v>355</v>
      </c>
      <c r="D57" s="64" t="s">
        <v>359</v>
      </c>
      <c r="E57" s="65">
        <v>-160759</v>
      </c>
    </row>
    <row r="58" spans="1:5" s="4" customFormat="1" x14ac:dyDescent="0.25">
      <c r="A58" s="81"/>
      <c r="B58" s="56">
        <v>-57</v>
      </c>
      <c r="C58" s="63" t="s">
        <v>355</v>
      </c>
      <c r="D58" s="64" t="s">
        <v>360</v>
      </c>
      <c r="E58" s="65">
        <v>-1402080</v>
      </c>
    </row>
    <row r="59" spans="1:5" s="4" customFormat="1" x14ac:dyDescent="0.25">
      <c r="A59" s="81"/>
      <c r="B59" s="56">
        <v>3</v>
      </c>
      <c r="C59" s="63" t="s">
        <v>355</v>
      </c>
      <c r="D59" s="64" t="s">
        <v>361</v>
      </c>
      <c r="E59" s="65">
        <v>73440</v>
      </c>
    </row>
    <row r="60" spans="1:5" s="4" customFormat="1" x14ac:dyDescent="0.25">
      <c r="A60" s="81"/>
      <c r="B60" s="56">
        <v>-2</v>
      </c>
      <c r="C60" s="63" t="s">
        <v>355</v>
      </c>
      <c r="D60" s="64" t="s">
        <v>362</v>
      </c>
      <c r="E60" s="65">
        <v>-48960</v>
      </c>
    </row>
    <row r="61" spans="1:5" s="4" customFormat="1" x14ac:dyDescent="0.25">
      <c r="A61" s="64" t="s">
        <v>371</v>
      </c>
      <c r="B61" s="56"/>
      <c r="C61" s="63" t="s">
        <v>355</v>
      </c>
      <c r="D61" s="64" t="s">
        <v>363</v>
      </c>
      <c r="E61" s="65">
        <v>-1500000</v>
      </c>
    </row>
    <row r="62" spans="1:5" s="4" customFormat="1" ht="30" x14ac:dyDescent="0.25">
      <c r="A62" s="64" t="s">
        <v>372</v>
      </c>
      <c r="B62" s="56"/>
      <c r="C62" s="63" t="s">
        <v>344</v>
      </c>
      <c r="D62" s="64" t="s">
        <v>364</v>
      </c>
      <c r="E62" s="65">
        <v>-150000</v>
      </c>
    </row>
    <row r="63" spans="1:5" s="4" customFormat="1" ht="30" x14ac:dyDescent="0.25">
      <c r="A63" s="57" t="s">
        <v>374</v>
      </c>
      <c r="B63" s="56">
        <v>-1</v>
      </c>
      <c r="C63" s="63" t="s">
        <v>355</v>
      </c>
      <c r="D63" s="64" t="s">
        <v>365</v>
      </c>
      <c r="E63" s="65">
        <v>-127970</v>
      </c>
    </row>
    <row r="64" spans="1:5" s="4" customFormat="1" ht="18.75" customHeight="1" x14ac:dyDescent="0.25">
      <c r="A64" s="57" t="s">
        <v>375</v>
      </c>
      <c r="B64" s="56">
        <v>-1</v>
      </c>
      <c r="C64" s="63" t="s">
        <v>355</v>
      </c>
      <c r="D64" s="64" t="s">
        <v>406</v>
      </c>
      <c r="E64" s="65">
        <v>-144794</v>
      </c>
    </row>
    <row r="65" spans="1:5" s="4" customFormat="1" ht="30" x14ac:dyDescent="0.25">
      <c r="A65" s="57" t="s">
        <v>376</v>
      </c>
      <c r="B65" s="56">
        <v>-1</v>
      </c>
      <c r="C65" s="63" t="s">
        <v>355</v>
      </c>
      <c r="D65" s="64" t="s">
        <v>367</v>
      </c>
      <c r="E65" s="65">
        <v>-73528</v>
      </c>
    </row>
    <row r="66" spans="1:5" s="4" customFormat="1" x14ac:dyDescent="0.25">
      <c r="A66" s="57" t="s">
        <v>405</v>
      </c>
      <c r="B66" s="56"/>
      <c r="C66" s="63" t="s">
        <v>355</v>
      </c>
      <c r="D66" s="64" t="s">
        <v>368</v>
      </c>
      <c r="E66" s="65">
        <v>-2567388</v>
      </c>
    </row>
    <row r="67" spans="1:5" s="4" customFormat="1" x14ac:dyDescent="0.25">
      <c r="A67" s="28" t="s">
        <v>370</v>
      </c>
      <c r="B67" s="40"/>
      <c r="C67" t="s">
        <v>355</v>
      </c>
      <c r="D67" s="28" t="s">
        <v>369</v>
      </c>
      <c r="E67" s="21">
        <v>-100000</v>
      </c>
    </row>
    <row r="68" spans="1:5" s="4" customFormat="1" x14ac:dyDescent="0.25">
      <c r="A68" s="22" t="s">
        <v>408</v>
      </c>
      <c r="B68" s="45">
        <f>SUM(B49:B67)</f>
        <v>-143.69999999999999</v>
      </c>
      <c r="C68" s="23"/>
      <c r="D68" s="52"/>
      <c r="E68" s="24">
        <f>SUM(E49:E67)</f>
        <v>-11112722</v>
      </c>
    </row>
    <row r="69" spans="1:5" s="4" customFormat="1" x14ac:dyDescent="0.25">
      <c r="A69" s="66"/>
      <c r="B69" s="67"/>
      <c r="C69" s="68"/>
      <c r="D69" s="69"/>
      <c r="E69" s="70"/>
    </row>
    <row r="70" spans="1:5" s="4" customFormat="1" ht="18.75" x14ac:dyDescent="0.3">
      <c r="A70" s="47" t="s">
        <v>383</v>
      </c>
      <c r="B70" s="47"/>
      <c r="C70" s="47"/>
      <c r="D70" s="54"/>
      <c r="E70" s="47"/>
    </row>
    <row r="71" spans="1:5" s="4" customFormat="1" ht="18.75" x14ac:dyDescent="0.3">
      <c r="A71" s="47" t="s">
        <v>407</v>
      </c>
      <c r="B71" s="47"/>
      <c r="C71" s="47"/>
      <c r="D71" s="54"/>
      <c r="E71" s="47"/>
    </row>
    <row r="72" spans="1:5" s="4" customFormat="1" ht="30" x14ac:dyDescent="0.25">
      <c r="A72" s="25" t="s">
        <v>83</v>
      </c>
      <c r="B72" s="27" t="s">
        <v>345</v>
      </c>
      <c r="C72" s="25" t="s">
        <v>346</v>
      </c>
      <c r="D72" s="51" t="s">
        <v>347</v>
      </c>
      <c r="E72" s="26" t="s">
        <v>386</v>
      </c>
    </row>
    <row r="73" spans="1:5" s="4" customFormat="1" ht="90" x14ac:dyDescent="0.25">
      <c r="A73" s="64" t="s">
        <v>412</v>
      </c>
      <c r="B73" s="56">
        <v>-144.69999999999999</v>
      </c>
      <c r="C73" s="63" t="s">
        <v>355</v>
      </c>
      <c r="D73" s="64" t="s">
        <v>410</v>
      </c>
      <c r="E73" s="65">
        <v>-8487900</v>
      </c>
    </row>
    <row r="74" spans="1:5" s="4" customFormat="1" ht="30" x14ac:dyDescent="0.25">
      <c r="A74" s="64" t="s">
        <v>411</v>
      </c>
      <c r="B74" s="56"/>
      <c r="C74" s="63" t="s">
        <v>355</v>
      </c>
      <c r="D74" s="64" t="s">
        <v>369</v>
      </c>
      <c r="E74" s="65">
        <v>-1125908</v>
      </c>
    </row>
    <row r="75" spans="1:5" s="4" customFormat="1" x14ac:dyDescent="0.25">
      <c r="A75" s="64" t="s">
        <v>414</v>
      </c>
      <c r="B75" s="56">
        <v>-7</v>
      </c>
      <c r="C75" s="63" t="s">
        <v>355</v>
      </c>
      <c r="D75" s="64" t="s">
        <v>413</v>
      </c>
      <c r="E75" s="65">
        <v>-420000</v>
      </c>
    </row>
    <row r="76" spans="1:5" s="4" customFormat="1" x14ac:dyDescent="0.25">
      <c r="A76" s="57" t="s">
        <v>415</v>
      </c>
      <c r="B76" s="56"/>
      <c r="C76" s="63" t="s">
        <v>355</v>
      </c>
      <c r="D76" s="64" t="s">
        <v>416</v>
      </c>
      <c r="E76" s="65">
        <f>-797050-761</f>
        <v>-797811</v>
      </c>
    </row>
    <row r="77" spans="1:5" s="4" customFormat="1" x14ac:dyDescent="0.25">
      <c r="A77" s="57" t="s">
        <v>417</v>
      </c>
      <c r="B77" s="56"/>
      <c r="C77" s="63" t="s">
        <v>355</v>
      </c>
      <c r="D77" s="64" t="s">
        <v>418</v>
      </c>
      <c r="E77" s="65">
        <v>-20000</v>
      </c>
    </row>
    <row r="78" spans="1:5" s="4" customFormat="1" ht="30" x14ac:dyDescent="0.25">
      <c r="A78" s="57" t="s">
        <v>419</v>
      </c>
      <c r="B78" s="56"/>
      <c r="C78" s="63" t="s">
        <v>355</v>
      </c>
      <c r="D78" s="64" t="s">
        <v>413</v>
      </c>
      <c r="E78" s="65">
        <v>-25000</v>
      </c>
    </row>
    <row r="79" spans="1:5" s="4" customFormat="1" ht="30" x14ac:dyDescent="0.25">
      <c r="A79" s="57" t="s">
        <v>420</v>
      </c>
      <c r="B79" s="56"/>
      <c r="C79" s="63" t="s">
        <v>355</v>
      </c>
      <c r="D79" s="64" t="s">
        <v>413</v>
      </c>
      <c r="E79" s="65">
        <v>-25000</v>
      </c>
    </row>
    <row r="80" spans="1:5" s="4" customFormat="1" ht="30" x14ac:dyDescent="0.25">
      <c r="A80" s="57" t="s">
        <v>421</v>
      </c>
      <c r="B80" s="56"/>
      <c r="C80" s="63" t="s">
        <v>355</v>
      </c>
      <c r="D80" s="64" t="s">
        <v>413</v>
      </c>
      <c r="E80" s="65">
        <v>-150000</v>
      </c>
    </row>
    <row r="81" spans="1:5" s="4" customFormat="1" x14ac:dyDescent="0.25">
      <c r="A81" s="57" t="s">
        <v>471</v>
      </c>
      <c r="B81" s="56"/>
      <c r="C81" s="63" t="s">
        <v>355</v>
      </c>
      <c r="D81" s="64" t="s">
        <v>413</v>
      </c>
      <c r="E81" s="65">
        <v>-20000</v>
      </c>
    </row>
    <row r="82" spans="1:5" s="4" customFormat="1" x14ac:dyDescent="0.25">
      <c r="A82" s="57" t="s">
        <v>422</v>
      </c>
      <c r="B82" s="56"/>
      <c r="C82" s="63" t="s">
        <v>355</v>
      </c>
      <c r="D82" s="64" t="s">
        <v>423</v>
      </c>
      <c r="E82" s="65">
        <v>-10000</v>
      </c>
    </row>
    <row r="83" spans="1:5" s="4" customFormat="1" x14ac:dyDescent="0.25">
      <c r="A83" s="57" t="s">
        <v>424</v>
      </c>
      <c r="B83" s="56"/>
      <c r="C83" s="63" t="s">
        <v>355</v>
      </c>
      <c r="D83" s="64" t="s">
        <v>365</v>
      </c>
      <c r="E83" s="65">
        <v>-1250</v>
      </c>
    </row>
    <row r="84" spans="1:5" s="4" customFormat="1" x14ac:dyDescent="0.25">
      <c r="A84" s="57" t="s">
        <v>425</v>
      </c>
      <c r="B84" s="56"/>
      <c r="C84" s="63" t="s">
        <v>355</v>
      </c>
      <c r="D84" s="64" t="s">
        <v>365</v>
      </c>
      <c r="E84" s="65">
        <v>-1105</v>
      </c>
    </row>
    <row r="85" spans="1:5" s="4" customFormat="1" ht="30" x14ac:dyDescent="0.25">
      <c r="A85" s="57" t="s">
        <v>426</v>
      </c>
      <c r="B85" s="56"/>
      <c r="C85" s="63" t="s">
        <v>355</v>
      </c>
      <c r="D85" s="64" t="s">
        <v>365</v>
      </c>
      <c r="E85" s="65">
        <v>-2000</v>
      </c>
    </row>
    <row r="86" spans="1:5" s="4" customFormat="1" x14ac:dyDescent="0.25">
      <c r="A86" s="57" t="s">
        <v>427</v>
      </c>
      <c r="B86" s="56"/>
      <c r="C86" s="63" t="s">
        <v>355</v>
      </c>
      <c r="D86" s="64" t="s">
        <v>428</v>
      </c>
      <c r="E86" s="65">
        <v>-5000</v>
      </c>
    </row>
    <row r="87" spans="1:5" s="4" customFormat="1" x14ac:dyDescent="0.25">
      <c r="A87" s="57" t="s">
        <v>424</v>
      </c>
      <c r="B87" s="56"/>
      <c r="C87" s="63" t="s">
        <v>355</v>
      </c>
      <c r="D87" s="64" t="s">
        <v>428</v>
      </c>
      <c r="E87" s="65">
        <v>-4000</v>
      </c>
    </row>
    <row r="88" spans="1:5" s="4" customFormat="1" ht="30" x14ac:dyDescent="0.25">
      <c r="A88" s="57" t="s">
        <v>429</v>
      </c>
      <c r="B88" s="56"/>
      <c r="C88" s="63" t="s">
        <v>355</v>
      </c>
      <c r="D88" s="64" t="s">
        <v>51</v>
      </c>
      <c r="E88" s="65">
        <v>-2000</v>
      </c>
    </row>
    <row r="89" spans="1:5" s="4" customFormat="1" ht="30" x14ac:dyDescent="0.25">
      <c r="A89" s="57" t="s">
        <v>430</v>
      </c>
      <c r="B89" s="56"/>
      <c r="C89" s="63" t="s">
        <v>355</v>
      </c>
      <c r="D89" s="64" t="s">
        <v>51</v>
      </c>
      <c r="E89" s="65">
        <v>-1000</v>
      </c>
    </row>
    <row r="90" spans="1:5" s="4" customFormat="1" ht="30" x14ac:dyDescent="0.25">
      <c r="A90" s="57" t="s">
        <v>431</v>
      </c>
      <c r="B90" s="56"/>
      <c r="C90" s="63" t="s">
        <v>355</v>
      </c>
      <c r="D90" s="64" t="s">
        <v>51</v>
      </c>
      <c r="E90" s="65">
        <v>-1000</v>
      </c>
    </row>
    <row r="91" spans="1:5" s="4" customFormat="1" x14ac:dyDescent="0.25">
      <c r="A91" s="57" t="s">
        <v>430</v>
      </c>
      <c r="B91" s="56"/>
      <c r="C91" s="63" t="s">
        <v>355</v>
      </c>
      <c r="D91" s="64" t="s">
        <v>432</v>
      </c>
      <c r="E91" s="65">
        <v>-500</v>
      </c>
    </row>
    <row r="92" spans="1:5" s="4" customFormat="1" x14ac:dyDescent="0.25">
      <c r="A92" s="57" t="s">
        <v>431</v>
      </c>
      <c r="B92" s="56"/>
      <c r="C92" s="63" t="s">
        <v>355</v>
      </c>
      <c r="D92" s="64" t="s">
        <v>432</v>
      </c>
      <c r="E92" s="65">
        <v>-1700</v>
      </c>
    </row>
    <row r="93" spans="1:5" s="4" customFormat="1" x14ac:dyDescent="0.25">
      <c r="A93" s="57" t="s">
        <v>433</v>
      </c>
      <c r="B93" s="56"/>
      <c r="C93" s="63" t="s">
        <v>355</v>
      </c>
      <c r="D93" s="64" t="s">
        <v>432</v>
      </c>
      <c r="E93" s="65">
        <v>-1500</v>
      </c>
    </row>
    <row r="94" spans="1:5" s="4" customFormat="1" ht="45" x14ac:dyDescent="0.25">
      <c r="A94" s="57" t="s">
        <v>434</v>
      </c>
      <c r="B94" s="56"/>
      <c r="C94" s="63" t="s">
        <v>355</v>
      </c>
      <c r="D94" s="64" t="s">
        <v>369</v>
      </c>
      <c r="E94" s="65">
        <v>-208500</v>
      </c>
    </row>
    <row r="95" spans="1:5" s="4" customFormat="1" x14ac:dyDescent="0.25">
      <c r="A95" s="57" t="s">
        <v>417</v>
      </c>
      <c r="B95" s="56"/>
      <c r="C95" s="63" t="s">
        <v>355</v>
      </c>
      <c r="D95" s="64" t="s">
        <v>435</v>
      </c>
      <c r="E95" s="65">
        <v>-250</v>
      </c>
    </row>
    <row r="96" spans="1:5" s="4" customFormat="1" x14ac:dyDescent="0.25">
      <c r="A96" s="57" t="s">
        <v>417</v>
      </c>
      <c r="B96" s="56"/>
      <c r="C96" s="63" t="s">
        <v>355</v>
      </c>
      <c r="D96" s="64" t="s">
        <v>366</v>
      </c>
      <c r="E96" s="65">
        <v>-4750</v>
      </c>
    </row>
    <row r="97" spans="1:5" s="4" customFormat="1" x14ac:dyDescent="0.25">
      <c r="A97" s="57" t="s">
        <v>436</v>
      </c>
      <c r="B97" s="56"/>
      <c r="C97" s="63" t="s">
        <v>355</v>
      </c>
      <c r="D97" s="64" t="s">
        <v>438</v>
      </c>
      <c r="E97" s="65">
        <v>-500</v>
      </c>
    </row>
    <row r="98" spans="1:5" s="4" customFormat="1" x14ac:dyDescent="0.25">
      <c r="A98" s="57" t="s">
        <v>437</v>
      </c>
      <c r="B98" s="56"/>
      <c r="C98" s="63" t="s">
        <v>355</v>
      </c>
      <c r="D98" s="64" t="s">
        <v>438</v>
      </c>
      <c r="E98" s="65">
        <v>-1500</v>
      </c>
    </row>
    <row r="99" spans="1:5" s="4" customFormat="1" ht="30" x14ac:dyDescent="0.25">
      <c r="A99" s="57" t="s">
        <v>440</v>
      </c>
      <c r="B99" s="56"/>
      <c r="C99" s="63" t="s">
        <v>355</v>
      </c>
      <c r="D99" s="64" t="s">
        <v>439</v>
      </c>
      <c r="E99" s="65">
        <v>-3600</v>
      </c>
    </row>
    <row r="100" spans="1:5" s="4" customFormat="1" x14ac:dyDescent="0.25">
      <c r="A100" s="57" t="s">
        <v>441</v>
      </c>
      <c r="B100" s="56"/>
      <c r="C100" s="63" t="s">
        <v>355</v>
      </c>
      <c r="D100" s="64" t="s">
        <v>439</v>
      </c>
      <c r="E100" s="65">
        <v>-2500</v>
      </c>
    </row>
    <row r="101" spans="1:5" s="4" customFormat="1" x14ac:dyDescent="0.25">
      <c r="A101" s="57" t="s">
        <v>442</v>
      </c>
      <c r="B101" s="56"/>
      <c r="C101" s="63" t="s">
        <v>355</v>
      </c>
      <c r="D101" s="64" t="s">
        <v>449</v>
      </c>
      <c r="E101" s="65">
        <v>-150</v>
      </c>
    </row>
    <row r="102" spans="1:5" s="4" customFormat="1" x14ac:dyDescent="0.25">
      <c r="A102" s="57" t="s">
        <v>443</v>
      </c>
      <c r="B102" s="56"/>
      <c r="C102" s="63" t="s">
        <v>355</v>
      </c>
      <c r="D102" s="64" t="s">
        <v>449</v>
      </c>
      <c r="E102" s="65">
        <v>-800</v>
      </c>
    </row>
    <row r="103" spans="1:5" s="4" customFormat="1" x14ac:dyDescent="0.25">
      <c r="A103" s="57" t="s">
        <v>444</v>
      </c>
      <c r="B103" s="56"/>
      <c r="C103" s="63" t="s">
        <v>355</v>
      </c>
      <c r="D103" s="64" t="s">
        <v>449</v>
      </c>
      <c r="E103" s="65">
        <v>-1100</v>
      </c>
    </row>
    <row r="104" spans="1:5" s="4" customFormat="1" x14ac:dyDescent="0.25">
      <c r="A104" s="57" t="s">
        <v>445</v>
      </c>
      <c r="B104" s="56"/>
      <c r="C104" s="63" t="s">
        <v>355</v>
      </c>
      <c r="D104" s="64" t="s">
        <v>449</v>
      </c>
      <c r="E104" s="65">
        <v>-4400</v>
      </c>
    </row>
    <row r="105" spans="1:5" s="4" customFormat="1" ht="30" x14ac:dyDescent="0.25">
      <c r="A105" s="57" t="s">
        <v>446</v>
      </c>
      <c r="B105" s="56"/>
      <c r="C105" s="63" t="s">
        <v>355</v>
      </c>
      <c r="D105" s="64" t="s">
        <v>449</v>
      </c>
      <c r="E105" s="65">
        <v>-10700</v>
      </c>
    </row>
    <row r="106" spans="1:5" s="4" customFormat="1" x14ac:dyDescent="0.25">
      <c r="A106" s="57" t="s">
        <v>447</v>
      </c>
      <c r="B106" s="56"/>
      <c r="C106" s="63" t="s">
        <v>355</v>
      </c>
      <c r="D106" s="64" t="s">
        <v>449</v>
      </c>
      <c r="E106" s="65">
        <v>-2000</v>
      </c>
    </row>
    <row r="107" spans="1:5" s="4" customFormat="1" ht="30" x14ac:dyDescent="0.25">
      <c r="A107" s="57" t="s">
        <v>448</v>
      </c>
      <c r="B107" s="56"/>
      <c r="C107" s="63" t="s">
        <v>355</v>
      </c>
      <c r="D107" s="64" t="s">
        <v>449</v>
      </c>
      <c r="E107" s="65">
        <v>-2125</v>
      </c>
    </row>
    <row r="108" spans="1:5" s="4" customFormat="1" x14ac:dyDescent="0.25">
      <c r="A108" s="57" t="s">
        <v>450</v>
      </c>
      <c r="B108" s="56"/>
      <c r="C108" s="63" t="s">
        <v>355</v>
      </c>
      <c r="D108" s="64" t="s">
        <v>97</v>
      </c>
      <c r="E108" s="65">
        <v>-500</v>
      </c>
    </row>
    <row r="109" spans="1:5" s="4" customFormat="1" x14ac:dyDescent="0.25">
      <c r="A109" s="57" t="s">
        <v>450</v>
      </c>
      <c r="B109" s="56"/>
      <c r="C109" s="63" t="s">
        <v>355</v>
      </c>
      <c r="D109" s="64" t="s">
        <v>452</v>
      </c>
      <c r="E109" s="65">
        <v>-15000</v>
      </c>
    </row>
    <row r="110" spans="1:5" s="4" customFormat="1" x14ac:dyDescent="0.25">
      <c r="A110" s="57" t="s">
        <v>417</v>
      </c>
      <c r="B110" s="56"/>
      <c r="C110" s="63" t="s">
        <v>355</v>
      </c>
      <c r="D110" s="64" t="s">
        <v>452</v>
      </c>
      <c r="E110" s="65">
        <v>-8000</v>
      </c>
    </row>
    <row r="111" spans="1:5" s="4" customFormat="1" x14ac:dyDescent="0.25">
      <c r="A111" s="57" t="s">
        <v>445</v>
      </c>
      <c r="B111" s="56"/>
      <c r="C111" s="63" t="s">
        <v>355</v>
      </c>
      <c r="D111" s="64" t="s">
        <v>452</v>
      </c>
      <c r="E111" s="65">
        <v>-50000</v>
      </c>
    </row>
    <row r="112" spans="1:5" s="4" customFormat="1" x14ac:dyDescent="0.25">
      <c r="A112" s="57" t="s">
        <v>451</v>
      </c>
      <c r="B112" s="56"/>
      <c r="C112" s="63" t="s">
        <v>355</v>
      </c>
      <c r="D112" s="64" t="s">
        <v>452</v>
      </c>
      <c r="E112" s="65">
        <v>-30000</v>
      </c>
    </row>
    <row r="113" spans="1:5" s="4" customFormat="1" x14ac:dyDescent="0.25">
      <c r="A113" s="57" t="s">
        <v>417</v>
      </c>
      <c r="B113" s="56"/>
      <c r="C113" s="63" t="s">
        <v>355</v>
      </c>
      <c r="D113" s="64" t="s">
        <v>455</v>
      </c>
      <c r="E113" s="65">
        <v>-1500</v>
      </c>
    </row>
    <row r="114" spans="1:5" s="4" customFormat="1" x14ac:dyDescent="0.25">
      <c r="A114" s="57" t="s">
        <v>453</v>
      </c>
      <c r="B114" s="56"/>
      <c r="C114" s="63" t="s">
        <v>355</v>
      </c>
      <c r="D114" s="64" t="s">
        <v>455</v>
      </c>
      <c r="E114" s="65">
        <v>-5000</v>
      </c>
    </row>
    <row r="115" spans="1:5" s="4" customFormat="1" x14ac:dyDescent="0.25">
      <c r="A115" s="57" t="s">
        <v>454</v>
      </c>
      <c r="B115" s="56"/>
      <c r="C115" s="63" t="s">
        <v>355</v>
      </c>
      <c r="D115" s="64" t="s">
        <v>455</v>
      </c>
      <c r="E115" s="65">
        <v>-500</v>
      </c>
    </row>
    <row r="116" spans="1:5" s="4" customFormat="1" x14ac:dyDescent="0.25">
      <c r="A116" s="57" t="s">
        <v>450</v>
      </c>
      <c r="B116" s="56"/>
      <c r="C116" s="63" t="s">
        <v>355</v>
      </c>
      <c r="D116" s="64" t="s">
        <v>102</v>
      </c>
      <c r="E116" s="65">
        <v>-1000</v>
      </c>
    </row>
    <row r="117" spans="1:5" s="4" customFormat="1" x14ac:dyDescent="0.25">
      <c r="A117" s="57" t="s">
        <v>442</v>
      </c>
      <c r="B117" s="56"/>
      <c r="C117" s="63" t="s">
        <v>355</v>
      </c>
      <c r="D117" s="64" t="s">
        <v>102</v>
      </c>
      <c r="E117" s="65">
        <v>-950</v>
      </c>
    </row>
    <row r="118" spans="1:5" s="4" customFormat="1" ht="30" x14ac:dyDescent="0.25">
      <c r="A118" s="57" t="s">
        <v>456</v>
      </c>
      <c r="B118" s="56"/>
      <c r="C118" s="63" t="s">
        <v>355</v>
      </c>
      <c r="D118" s="64" t="s">
        <v>102</v>
      </c>
      <c r="E118" s="65">
        <v>-1900</v>
      </c>
    </row>
    <row r="119" spans="1:5" s="4" customFormat="1" x14ac:dyDescent="0.25">
      <c r="A119" s="57" t="s">
        <v>457</v>
      </c>
      <c r="B119" s="56"/>
      <c r="C119" s="63" t="s">
        <v>355</v>
      </c>
      <c r="D119" s="64" t="s">
        <v>48</v>
      </c>
      <c r="E119" s="65">
        <v>-500</v>
      </c>
    </row>
    <row r="120" spans="1:5" s="4" customFormat="1" x14ac:dyDescent="0.25">
      <c r="A120" s="57" t="s">
        <v>417</v>
      </c>
      <c r="B120" s="56"/>
      <c r="C120" s="63" t="s">
        <v>355</v>
      </c>
      <c r="D120" s="64" t="s">
        <v>48</v>
      </c>
      <c r="E120" s="65">
        <v>-4725</v>
      </c>
    </row>
    <row r="121" spans="1:5" s="4" customFormat="1" x14ac:dyDescent="0.25">
      <c r="A121" s="57" t="s">
        <v>442</v>
      </c>
      <c r="B121" s="56"/>
      <c r="C121" s="63" t="s">
        <v>355</v>
      </c>
      <c r="D121" s="64" t="s">
        <v>104</v>
      </c>
      <c r="E121" s="65">
        <v>-500</v>
      </c>
    </row>
    <row r="122" spans="1:5" s="4" customFormat="1" x14ac:dyDescent="0.25">
      <c r="A122" s="57" t="s">
        <v>458</v>
      </c>
      <c r="B122" s="56"/>
      <c r="C122" s="63" t="s">
        <v>355</v>
      </c>
      <c r="D122" s="64" t="s">
        <v>459</v>
      </c>
      <c r="E122" s="65">
        <v>-33000</v>
      </c>
    </row>
    <row r="123" spans="1:5" s="4" customFormat="1" ht="30" x14ac:dyDescent="0.25">
      <c r="A123" s="57" t="s">
        <v>460</v>
      </c>
      <c r="B123" s="56"/>
      <c r="C123" s="63" t="s">
        <v>355</v>
      </c>
      <c r="D123" s="64" t="s">
        <v>463</v>
      </c>
      <c r="E123" s="65">
        <v>-5000</v>
      </c>
    </row>
    <row r="124" spans="1:5" s="4" customFormat="1" ht="30" x14ac:dyDescent="0.25">
      <c r="A124" s="57" t="s">
        <v>461</v>
      </c>
      <c r="B124" s="56"/>
      <c r="C124" s="63" t="s">
        <v>355</v>
      </c>
      <c r="D124" s="64" t="s">
        <v>463</v>
      </c>
      <c r="E124" s="65">
        <v>-2500</v>
      </c>
    </row>
    <row r="125" spans="1:5" s="4" customFormat="1" x14ac:dyDescent="0.25">
      <c r="A125" s="57" t="s">
        <v>462</v>
      </c>
      <c r="B125" s="56"/>
      <c r="C125" s="63" t="s">
        <v>355</v>
      </c>
      <c r="D125" s="64" t="s">
        <v>463</v>
      </c>
      <c r="E125" s="65">
        <v>-6500</v>
      </c>
    </row>
    <row r="126" spans="1:5" s="4" customFormat="1" x14ac:dyDescent="0.25">
      <c r="A126" s="57" t="s">
        <v>464</v>
      </c>
      <c r="B126" s="56"/>
      <c r="C126" s="63" t="s">
        <v>355</v>
      </c>
      <c r="D126" s="64" t="s">
        <v>466</v>
      </c>
      <c r="E126" s="65">
        <v>-10000</v>
      </c>
    </row>
    <row r="127" spans="1:5" s="4" customFormat="1" x14ac:dyDescent="0.25">
      <c r="A127" s="57" t="s">
        <v>465</v>
      </c>
      <c r="B127" s="56"/>
      <c r="C127" s="63" t="s">
        <v>355</v>
      </c>
      <c r="D127" s="64" t="s">
        <v>466</v>
      </c>
      <c r="E127" s="65">
        <v>-1000</v>
      </c>
    </row>
    <row r="128" spans="1:5" s="4" customFormat="1" x14ac:dyDescent="0.25">
      <c r="A128" s="57" t="s">
        <v>467</v>
      </c>
      <c r="B128" s="56"/>
      <c r="C128" s="63" t="s">
        <v>355</v>
      </c>
      <c r="D128" s="64" t="s">
        <v>468</v>
      </c>
      <c r="E128" s="65">
        <v>-1000</v>
      </c>
    </row>
    <row r="129" spans="1:5" s="4" customFormat="1" ht="105" x14ac:dyDescent="0.25">
      <c r="A129" s="57" t="s">
        <v>469</v>
      </c>
      <c r="B129" s="56"/>
      <c r="C129" s="63" t="s">
        <v>355</v>
      </c>
      <c r="D129" s="64" t="s">
        <v>93</v>
      </c>
      <c r="E129" s="65">
        <v>-435000</v>
      </c>
    </row>
    <row r="130" spans="1:5" s="4" customFormat="1" ht="30" x14ac:dyDescent="0.25">
      <c r="A130" s="57" t="s">
        <v>470</v>
      </c>
      <c r="B130" s="56"/>
      <c r="C130" s="63" t="s">
        <v>355</v>
      </c>
      <c r="D130" s="64" t="s">
        <v>93</v>
      </c>
      <c r="E130" s="65">
        <v>-2677</v>
      </c>
    </row>
    <row r="131" spans="1:5" s="4" customFormat="1" x14ac:dyDescent="0.25">
      <c r="A131" s="57" t="s">
        <v>431</v>
      </c>
      <c r="B131" s="56"/>
      <c r="C131" s="63" t="s">
        <v>475</v>
      </c>
      <c r="D131" s="64" t="s">
        <v>476</v>
      </c>
      <c r="E131" s="65">
        <v>-5000</v>
      </c>
    </row>
    <row r="132" spans="1:5" s="4" customFormat="1" x14ac:dyDescent="0.25">
      <c r="A132" s="57" t="s">
        <v>442</v>
      </c>
      <c r="B132" s="56"/>
      <c r="C132" s="63" t="s">
        <v>475</v>
      </c>
      <c r="D132" s="64" t="s">
        <v>476</v>
      </c>
      <c r="E132" s="65">
        <v>-2500</v>
      </c>
    </row>
    <row r="133" spans="1:5" s="4" customFormat="1" x14ac:dyDescent="0.25">
      <c r="A133" s="57" t="s">
        <v>472</v>
      </c>
      <c r="B133" s="56"/>
      <c r="C133" s="63" t="s">
        <v>475</v>
      </c>
      <c r="D133" s="64" t="s">
        <v>476</v>
      </c>
      <c r="E133" s="65">
        <v>-6000</v>
      </c>
    </row>
    <row r="134" spans="1:5" s="4" customFormat="1" x14ac:dyDescent="0.25">
      <c r="A134" s="64" t="s">
        <v>473</v>
      </c>
      <c r="B134" s="56"/>
      <c r="C134" s="63" t="s">
        <v>475</v>
      </c>
      <c r="D134" s="64" t="s">
        <v>476</v>
      </c>
      <c r="E134" s="65">
        <v>-25000</v>
      </c>
    </row>
    <row r="135" spans="1:5" s="4" customFormat="1" x14ac:dyDescent="0.25">
      <c r="A135" s="64" t="s">
        <v>474</v>
      </c>
      <c r="B135" s="56"/>
      <c r="C135" s="63" t="s">
        <v>475</v>
      </c>
      <c r="D135" s="64" t="s">
        <v>476</v>
      </c>
      <c r="E135" s="65">
        <v>-1500</v>
      </c>
    </row>
    <row r="136" spans="1:5" s="4" customFormat="1" x14ac:dyDescent="0.25">
      <c r="A136" s="57" t="s">
        <v>474</v>
      </c>
      <c r="B136" s="56"/>
      <c r="C136" s="63" t="s">
        <v>478</v>
      </c>
      <c r="D136" s="64" t="s">
        <v>364</v>
      </c>
      <c r="E136" s="65">
        <v>-5000</v>
      </c>
    </row>
    <row r="137" spans="1:5" s="4" customFormat="1" x14ac:dyDescent="0.25">
      <c r="A137" s="57" t="s">
        <v>477</v>
      </c>
      <c r="B137" s="56"/>
      <c r="C137" s="63" t="s">
        <v>478</v>
      </c>
      <c r="D137" s="64" t="s">
        <v>364</v>
      </c>
      <c r="E137" s="65">
        <v>-23500</v>
      </c>
    </row>
    <row r="138" spans="1:5" s="4" customFormat="1" ht="30" x14ac:dyDescent="0.25">
      <c r="A138" s="57" t="s">
        <v>479</v>
      </c>
      <c r="B138" s="56"/>
      <c r="C138" s="63" t="s">
        <v>481</v>
      </c>
      <c r="D138" s="64" t="s">
        <v>482</v>
      </c>
      <c r="E138" s="65">
        <v>-200000</v>
      </c>
    </row>
    <row r="139" spans="1:5" s="4" customFormat="1" x14ac:dyDescent="0.25">
      <c r="A139" s="57" t="s">
        <v>417</v>
      </c>
      <c r="B139" s="56"/>
      <c r="C139" s="63" t="s">
        <v>481</v>
      </c>
      <c r="D139" s="64" t="s">
        <v>482</v>
      </c>
      <c r="E139" s="65">
        <v>-5000</v>
      </c>
    </row>
    <row r="140" spans="1:5" s="4" customFormat="1" x14ac:dyDescent="0.25">
      <c r="A140" s="57" t="s">
        <v>480</v>
      </c>
      <c r="B140" s="56"/>
      <c r="C140" s="63" t="s">
        <v>481</v>
      </c>
      <c r="D140" s="64" t="s">
        <v>482</v>
      </c>
      <c r="E140" s="65">
        <v>-3500</v>
      </c>
    </row>
    <row r="141" spans="1:5" s="4" customFormat="1" x14ac:dyDescent="0.25">
      <c r="A141" s="22" t="s">
        <v>409</v>
      </c>
      <c r="B141" s="80">
        <f>SUM(B73:B140)</f>
        <v>-151.69999999999999</v>
      </c>
      <c r="C141" s="23"/>
      <c r="D141" s="52"/>
      <c r="E141" s="24">
        <f>SUM(E73:E140)</f>
        <v>-12239301</v>
      </c>
    </row>
    <row r="143" spans="1:5" s="4" customFormat="1" ht="15.75" x14ac:dyDescent="0.25">
      <c r="A143" s="48" t="s">
        <v>404</v>
      </c>
      <c r="B143" s="79">
        <f>+B141+B68+B44</f>
        <v>-361</v>
      </c>
      <c r="C143" s="49"/>
      <c r="D143" s="53"/>
      <c r="E143" s="50">
        <f>+E141+E68+E44</f>
        <v>-30120429.339200001</v>
      </c>
    </row>
  </sheetData>
  <mergeCells count="1">
    <mergeCell ref="A55:A60"/>
  </mergeCells>
  <printOptions horizontalCentered="1"/>
  <pageMargins left="0.45" right="0.45" top="0.5" bottom="0.5" header="0.3" footer="0.3"/>
  <pageSetup scale="81"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D45"/>
  <sheetViews>
    <sheetView showGridLines="0" zoomScale="85" zoomScaleNormal="85" workbookViewId="0">
      <pane ySplit="4" topLeftCell="A5" activePane="bottomLeft" state="frozen"/>
      <selection activeCell="A7" sqref="A7"/>
      <selection pane="bottomLeft" activeCell="E45" sqref="E45"/>
    </sheetView>
  </sheetViews>
  <sheetFormatPr defaultRowHeight="15" x14ac:dyDescent="0.25"/>
  <cols>
    <col min="1" max="1" width="61.85546875" customWidth="1"/>
    <col min="2" max="2" width="11.42578125" style="2" customWidth="1"/>
    <col min="3" max="3" width="11.7109375" bestFit="1" customWidth="1"/>
    <col min="4" max="4" width="61.5703125" bestFit="1" customWidth="1"/>
    <col min="5" max="5" width="12.28515625" style="1" bestFit="1" customWidth="1"/>
    <col min="6" max="30" width="9.140625" style="4"/>
  </cols>
  <sheetData>
    <row r="1" spans="1:5" ht="18.75" x14ac:dyDescent="0.3">
      <c r="A1" s="82" t="s">
        <v>383</v>
      </c>
      <c r="B1" s="82"/>
      <c r="C1" s="82"/>
      <c r="D1" s="82"/>
      <c r="E1" s="82"/>
    </row>
    <row r="2" spans="1:5" ht="18.75" x14ac:dyDescent="0.3">
      <c r="A2" s="82" t="s">
        <v>384</v>
      </c>
      <c r="B2" s="82"/>
      <c r="C2" s="82"/>
      <c r="D2" s="82"/>
      <c r="E2" s="82"/>
    </row>
    <row r="4" spans="1:5" ht="30" customHeight="1" x14ac:dyDescent="0.25">
      <c r="A4" s="25" t="s">
        <v>83</v>
      </c>
      <c r="B4" s="27" t="s">
        <v>345</v>
      </c>
      <c r="C4" s="25" t="s">
        <v>346</v>
      </c>
      <c r="D4" s="27" t="s">
        <v>2</v>
      </c>
      <c r="E4" s="26" t="s">
        <v>85</v>
      </c>
    </row>
    <row r="5" spans="1:5" s="29" customFormat="1" x14ac:dyDescent="0.25">
      <c r="A5" s="29" t="s">
        <v>390</v>
      </c>
      <c r="B5" s="40">
        <v>-1</v>
      </c>
      <c r="C5" s="30" t="s">
        <v>355</v>
      </c>
      <c r="D5" s="29" t="s">
        <v>57</v>
      </c>
      <c r="E5" s="31">
        <v>-85000</v>
      </c>
    </row>
    <row r="6" spans="1:5" s="29" customFormat="1" x14ac:dyDescent="0.25">
      <c r="A6" s="29" t="s">
        <v>389</v>
      </c>
      <c r="B6" s="40">
        <v>-1</v>
      </c>
      <c r="C6" s="30" t="s">
        <v>355</v>
      </c>
      <c r="D6" s="29" t="s">
        <v>25</v>
      </c>
      <c r="E6" s="31">
        <v>-70533</v>
      </c>
    </row>
    <row r="7" spans="1:5" s="29" customFormat="1" x14ac:dyDescent="0.25">
      <c r="A7" s="29" t="s">
        <v>391</v>
      </c>
      <c r="B7" s="40">
        <v>-1</v>
      </c>
      <c r="C7" s="30" t="s">
        <v>355</v>
      </c>
      <c r="D7" s="29" t="s">
        <v>48</v>
      </c>
      <c r="E7" s="31">
        <v>-148228</v>
      </c>
    </row>
    <row r="8" spans="1:5" s="29" customFormat="1" x14ac:dyDescent="0.25">
      <c r="A8" s="29" t="s">
        <v>392</v>
      </c>
      <c r="B8" s="40">
        <v>-1</v>
      </c>
      <c r="C8" s="30" t="s">
        <v>355</v>
      </c>
      <c r="D8" s="29" t="s">
        <v>51</v>
      </c>
      <c r="E8" s="31">
        <v>-92013</v>
      </c>
    </row>
    <row r="9" spans="1:5" s="29" customFormat="1" x14ac:dyDescent="0.25">
      <c r="A9" s="29" t="s">
        <v>393</v>
      </c>
      <c r="B9" s="40">
        <v>-1</v>
      </c>
      <c r="C9" s="30" t="s">
        <v>355</v>
      </c>
      <c r="D9" s="29" t="s">
        <v>42</v>
      </c>
      <c r="E9" s="31">
        <v>-139958</v>
      </c>
    </row>
    <row r="10" spans="1:5" s="29" customFormat="1" x14ac:dyDescent="0.25">
      <c r="A10" s="29" t="s">
        <v>394</v>
      </c>
      <c r="B10" s="40">
        <v>-1</v>
      </c>
      <c r="C10" s="30" t="s">
        <v>355</v>
      </c>
      <c r="D10" s="29" t="s">
        <v>7</v>
      </c>
      <c r="E10" s="31">
        <v>-89628</v>
      </c>
    </row>
    <row r="11" spans="1:5" s="29" customFormat="1" x14ac:dyDescent="0.25">
      <c r="A11" s="29" t="s">
        <v>395</v>
      </c>
      <c r="B11" s="40">
        <v>-1</v>
      </c>
      <c r="C11" s="30" t="s">
        <v>355</v>
      </c>
      <c r="D11" s="29" t="s">
        <v>7</v>
      </c>
      <c r="E11" s="31">
        <v>-72343</v>
      </c>
    </row>
    <row r="12" spans="1:5" s="29" customFormat="1" x14ac:dyDescent="0.25">
      <c r="A12" s="29" t="s">
        <v>395</v>
      </c>
      <c r="B12" s="40">
        <v>-1</v>
      </c>
      <c r="C12" s="30" t="s">
        <v>355</v>
      </c>
      <c r="D12" s="29" t="s">
        <v>7</v>
      </c>
      <c r="E12" s="31">
        <v>-72769</v>
      </c>
    </row>
    <row r="13" spans="1:5" s="29" customFormat="1" x14ac:dyDescent="0.25">
      <c r="A13" s="29" t="s">
        <v>396</v>
      </c>
      <c r="B13" s="40">
        <v>-1</v>
      </c>
      <c r="C13" s="30" t="s">
        <v>355</v>
      </c>
      <c r="D13" s="29" t="s">
        <v>13</v>
      </c>
      <c r="E13" s="31">
        <v>-107276</v>
      </c>
    </row>
    <row r="14" spans="1:5" s="29" customFormat="1" x14ac:dyDescent="0.25">
      <c r="A14" s="29" t="s">
        <v>396</v>
      </c>
      <c r="B14" s="40">
        <v>-1</v>
      </c>
      <c r="C14" s="30" t="s">
        <v>355</v>
      </c>
      <c r="D14" s="29" t="s">
        <v>10</v>
      </c>
      <c r="E14" s="31">
        <v>-111032</v>
      </c>
    </row>
    <row r="15" spans="1:5" s="29" customFormat="1" x14ac:dyDescent="0.25">
      <c r="A15" s="29" t="s">
        <v>397</v>
      </c>
      <c r="B15" s="40">
        <v>-1</v>
      </c>
      <c r="C15" s="30" t="s">
        <v>355</v>
      </c>
      <c r="D15" s="29" t="s">
        <v>35</v>
      </c>
      <c r="E15" s="31">
        <v>-91779</v>
      </c>
    </row>
    <row r="16" spans="1:5" s="29" customFormat="1" x14ac:dyDescent="0.25">
      <c r="A16" s="29" t="s">
        <v>398</v>
      </c>
      <c r="B16" s="40">
        <v>-1</v>
      </c>
      <c r="C16" s="30" t="s">
        <v>355</v>
      </c>
      <c r="D16" s="29" t="s">
        <v>35</v>
      </c>
      <c r="E16" s="31">
        <v>-81140</v>
      </c>
    </row>
    <row r="17" spans="1:30" s="29" customFormat="1" x14ac:dyDescent="0.25">
      <c r="A17" s="29" t="s">
        <v>392</v>
      </c>
      <c r="B17" s="40">
        <v>-1</v>
      </c>
      <c r="C17" s="30" t="s">
        <v>355</v>
      </c>
      <c r="D17" s="29" t="s">
        <v>35</v>
      </c>
      <c r="E17" s="31">
        <v>-57979</v>
      </c>
    </row>
    <row r="18" spans="1:30" s="29" customFormat="1" x14ac:dyDescent="0.25">
      <c r="A18" s="29" t="s">
        <v>396</v>
      </c>
      <c r="B18" s="40">
        <v>-1</v>
      </c>
      <c r="C18" s="30" t="s">
        <v>355</v>
      </c>
      <c r="D18" s="29" t="s">
        <v>16</v>
      </c>
      <c r="E18" s="31">
        <v>-82159</v>
      </c>
    </row>
    <row r="19" spans="1:30" s="29" customFormat="1" x14ac:dyDescent="0.25">
      <c r="A19" s="29" t="s">
        <v>399</v>
      </c>
      <c r="B19" s="40">
        <v>-6</v>
      </c>
      <c r="C19" s="30" t="s">
        <v>355</v>
      </c>
      <c r="D19" s="29" t="s">
        <v>5</v>
      </c>
      <c r="E19" s="31">
        <v>-360000</v>
      </c>
    </row>
    <row r="20" spans="1:30" s="29" customFormat="1" x14ac:dyDescent="0.25">
      <c r="A20" s="29" t="s">
        <v>400</v>
      </c>
      <c r="B20" s="40">
        <v>-1</v>
      </c>
      <c r="C20" s="30" t="s">
        <v>355</v>
      </c>
      <c r="D20" s="29" t="s">
        <v>21</v>
      </c>
      <c r="E20" s="31">
        <v>-127073</v>
      </c>
    </row>
    <row r="21" spans="1:30" s="29" customFormat="1" x14ac:dyDescent="0.25">
      <c r="A21" s="29" t="s">
        <v>401</v>
      </c>
      <c r="B21" s="40">
        <v>-1</v>
      </c>
      <c r="C21" s="30" t="s">
        <v>355</v>
      </c>
      <c r="D21" s="29" t="s">
        <v>54</v>
      </c>
      <c r="E21" s="31">
        <v>-153086</v>
      </c>
    </row>
    <row r="22" spans="1:30" s="29" customFormat="1" x14ac:dyDescent="0.25">
      <c r="A22" s="29" t="s">
        <v>402</v>
      </c>
      <c r="B22" s="40">
        <v>-1</v>
      </c>
      <c r="C22" s="30" t="s">
        <v>382</v>
      </c>
      <c r="D22" s="29" t="s">
        <v>32</v>
      </c>
      <c r="E22" s="31">
        <v>-96198</v>
      </c>
    </row>
    <row r="23" spans="1:30" s="29" customFormat="1" x14ac:dyDescent="0.25">
      <c r="A23" s="29" t="s">
        <v>391</v>
      </c>
      <c r="B23" s="40">
        <v>-1</v>
      </c>
      <c r="C23" s="30" t="s">
        <v>382</v>
      </c>
      <c r="D23" s="29" t="s">
        <v>32</v>
      </c>
      <c r="E23" s="31">
        <v>-131694</v>
      </c>
    </row>
    <row r="24" spans="1:30" s="29" customFormat="1" x14ac:dyDescent="0.25">
      <c r="A24" s="29" t="s">
        <v>403</v>
      </c>
      <c r="B24" s="40">
        <v>-1</v>
      </c>
      <c r="C24" s="30" t="s">
        <v>381</v>
      </c>
      <c r="D24" s="29" t="s">
        <v>29</v>
      </c>
      <c r="E24" s="31">
        <v>-74953</v>
      </c>
    </row>
    <row r="25" spans="1:30" s="29" customFormat="1" x14ac:dyDescent="0.25">
      <c r="A25" s="29" t="s">
        <v>389</v>
      </c>
      <c r="B25" s="40">
        <v>-1</v>
      </c>
      <c r="C25" s="30" t="s">
        <v>355</v>
      </c>
      <c r="D25" s="29" t="s">
        <v>97</v>
      </c>
      <c r="E25" s="31">
        <v>-60000</v>
      </c>
    </row>
    <row r="26" spans="1:30" s="29" customFormat="1" x14ac:dyDescent="0.25">
      <c r="A26" s="29" t="s">
        <v>380</v>
      </c>
      <c r="B26" s="40">
        <v>-2</v>
      </c>
      <c r="C26" s="30" t="s">
        <v>355</v>
      </c>
      <c r="D26" s="29" t="s">
        <v>91</v>
      </c>
      <c r="E26" s="31">
        <v>-153000</v>
      </c>
    </row>
    <row r="27" spans="1:30" s="29" customFormat="1" ht="30" x14ac:dyDescent="0.25">
      <c r="A27" s="29" t="s">
        <v>379</v>
      </c>
      <c r="B27" s="40">
        <v>-37.6</v>
      </c>
      <c r="C27" s="30" t="s">
        <v>355</v>
      </c>
      <c r="D27" s="29" t="s">
        <v>59</v>
      </c>
      <c r="E27" s="31">
        <v>-2068000</v>
      </c>
    </row>
    <row r="28" spans="1:30" s="32" customFormat="1" x14ac:dyDescent="0.25">
      <c r="A28" s="32" t="s">
        <v>108</v>
      </c>
      <c r="B28" s="41"/>
      <c r="E28" s="33">
        <f>SUBTOTAL(9,E5:E27)</f>
        <v>-4525841</v>
      </c>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row>
    <row r="29" spans="1:30" s="29" customFormat="1" x14ac:dyDescent="0.25">
      <c r="A29" s="29" t="s">
        <v>387</v>
      </c>
      <c r="B29" s="40"/>
      <c r="C29" s="30" t="s">
        <v>355</v>
      </c>
      <c r="E29" s="31">
        <f>+E28*0.0765</f>
        <v>-346226.83649999998</v>
      </c>
    </row>
    <row r="30" spans="1:30" s="29" customFormat="1" x14ac:dyDescent="0.25">
      <c r="A30" s="29" t="s">
        <v>388</v>
      </c>
      <c r="B30" s="40"/>
      <c r="C30" s="30" t="s">
        <v>355</v>
      </c>
      <c r="E30" s="31">
        <f>+E28*0.0547</f>
        <v>-247563.50269999998</v>
      </c>
    </row>
    <row r="31" spans="1:30" s="34" customFormat="1" x14ac:dyDescent="0.25">
      <c r="A31" s="34" t="s">
        <v>109</v>
      </c>
      <c r="B31" s="42"/>
      <c r="E31" s="35">
        <f>SUM(E28:E30)</f>
        <v>-5119631.3392000003</v>
      </c>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row>
    <row r="32" spans="1:30" s="30" customFormat="1" x14ac:dyDescent="0.25">
      <c r="B32" s="43"/>
      <c r="E32" s="36"/>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s="29" customFormat="1" x14ac:dyDescent="0.25">
      <c r="A33" s="29" t="s">
        <v>378</v>
      </c>
      <c r="B33" s="40"/>
      <c r="C33" s="30" t="s">
        <v>355</v>
      </c>
      <c r="D33" s="29" t="s">
        <v>59</v>
      </c>
      <c r="E33" s="31">
        <v>-84760</v>
      </c>
    </row>
    <row r="34" spans="1:30" s="29" customFormat="1" x14ac:dyDescent="0.25">
      <c r="A34" s="29" t="s">
        <v>86</v>
      </c>
      <c r="B34" s="40"/>
      <c r="C34" s="30" t="s">
        <v>355</v>
      </c>
      <c r="D34" s="29" t="s">
        <v>32</v>
      </c>
      <c r="E34" s="31">
        <v>-700000</v>
      </c>
    </row>
    <row r="35" spans="1:30" s="30" customFormat="1" x14ac:dyDescent="0.25">
      <c r="A35" s="29" t="s">
        <v>88</v>
      </c>
      <c r="B35" s="43"/>
      <c r="C35" s="30" t="s">
        <v>355</v>
      </c>
      <c r="D35" s="29" t="s">
        <v>93</v>
      </c>
      <c r="E35" s="36">
        <v>-204250</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row>
    <row r="36" spans="1:30" s="30" customFormat="1" x14ac:dyDescent="0.25">
      <c r="A36" s="29" t="s">
        <v>88</v>
      </c>
      <c r="B36" s="43"/>
      <c r="C36" s="30" t="s">
        <v>355</v>
      </c>
      <c r="D36" s="29" t="s">
        <v>94</v>
      </c>
      <c r="E36" s="36">
        <v>-31250</v>
      </c>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row>
    <row r="37" spans="1:30" s="30" customFormat="1" x14ac:dyDescent="0.25">
      <c r="A37" s="29" t="s">
        <v>88</v>
      </c>
      <c r="B37" s="43"/>
      <c r="C37" s="30" t="s">
        <v>355</v>
      </c>
      <c r="D37" s="29" t="s">
        <v>95</v>
      </c>
      <c r="E37" s="36">
        <v>-31250</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row>
    <row r="38" spans="1:30" s="30" customFormat="1" x14ac:dyDescent="0.25">
      <c r="A38" s="29" t="s">
        <v>96</v>
      </c>
      <c r="B38" s="43"/>
      <c r="C38" s="30" t="s">
        <v>355</v>
      </c>
      <c r="D38" s="29" t="s">
        <v>35</v>
      </c>
      <c r="E38" s="36">
        <v>-8785</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row>
    <row r="39" spans="1:30" s="30" customFormat="1" x14ac:dyDescent="0.25">
      <c r="A39" s="29" t="s">
        <v>98</v>
      </c>
      <c r="B39" s="43"/>
      <c r="C39" s="30" t="s">
        <v>355</v>
      </c>
      <c r="D39" s="29" t="s">
        <v>21</v>
      </c>
      <c r="E39" s="36">
        <v>-217500</v>
      </c>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0" s="30" customFormat="1" x14ac:dyDescent="0.25">
      <c r="A40" s="29" t="s">
        <v>100</v>
      </c>
      <c r="B40" s="43"/>
      <c r="C40" s="30" t="s">
        <v>355</v>
      </c>
      <c r="D40" s="29" t="s">
        <v>99</v>
      </c>
      <c r="E40" s="36">
        <v>-66500</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0" s="30" customFormat="1" x14ac:dyDescent="0.25">
      <c r="A41" s="29" t="s">
        <v>101</v>
      </c>
      <c r="B41" s="43"/>
      <c r="C41" s="30" t="s">
        <v>355</v>
      </c>
      <c r="D41" s="29" t="s">
        <v>7</v>
      </c>
      <c r="E41" s="36">
        <v>-34480</v>
      </c>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row>
    <row r="42" spans="1:30" s="30" customFormat="1" x14ac:dyDescent="0.25">
      <c r="A42" s="29" t="s">
        <v>103</v>
      </c>
      <c r="B42" s="43"/>
      <c r="C42" s="30" t="s">
        <v>355</v>
      </c>
      <c r="D42" s="29" t="s">
        <v>102</v>
      </c>
      <c r="E42" s="36">
        <v>-20000</v>
      </c>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0" s="30" customFormat="1" x14ac:dyDescent="0.25">
      <c r="A43" s="29" t="s">
        <v>105</v>
      </c>
      <c r="B43" s="43"/>
      <c r="C43" s="30" t="s">
        <v>355</v>
      </c>
      <c r="D43" s="29" t="s">
        <v>104</v>
      </c>
      <c r="E43" s="36">
        <v>-250000</v>
      </c>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row>
    <row r="44" spans="1:30" s="30" customFormat="1" x14ac:dyDescent="0.25">
      <c r="B44" s="43"/>
      <c r="E44" s="36"/>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0" s="37" customFormat="1" x14ac:dyDescent="0.25">
      <c r="A45" s="37" t="s">
        <v>343</v>
      </c>
      <c r="B45" s="44">
        <f>SUM(B5:B44)</f>
        <v>-65.599999999999994</v>
      </c>
      <c r="E45" s="38">
        <f>SUM(E31:E43)</f>
        <v>-6768406.3392000003</v>
      </c>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row>
  </sheetData>
  <mergeCells count="2">
    <mergeCell ref="A1:E1"/>
    <mergeCell ref="A2:E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E24"/>
  <sheetViews>
    <sheetView showGridLines="0" workbookViewId="0">
      <selection sqref="A1:E24"/>
    </sheetView>
  </sheetViews>
  <sheetFormatPr defaultRowHeight="15" x14ac:dyDescent="0.25"/>
  <cols>
    <col min="1" max="1" width="65.140625" customWidth="1"/>
    <col min="2" max="2" width="12.140625" style="2" customWidth="1"/>
    <col min="3" max="3" width="13.140625" bestFit="1" customWidth="1"/>
    <col min="4" max="4" width="38.28515625" customWidth="1"/>
    <col min="5" max="5" width="13" style="21" customWidth="1"/>
  </cols>
  <sheetData>
    <row r="1" spans="1:5" ht="18.75" x14ac:dyDescent="0.3">
      <c r="A1" s="82" t="s">
        <v>383</v>
      </c>
      <c r="B1" s="82"/>
      <c r="C1" s="82"/>
      <c r="D1" s="82"/>
      <c r="E1" s="82"/>
    </row>
    <row r="2" spans="1:5" ht="18.75" x14ac:dyDescent="0.3">
      <c r="A2" s="82" t="s">
        <v>385</v>
      </c>
      <c r="B2" s="82"/>
      <c r="C2" s="82"/>
      <c r="D2" s="82"/>
      <c r="E2" s="82"/>
    </row>
    <row r="4" spans="1:5" ht="30" customHeight="1" x14ac:dyDescent="0.25">
      <c r="A4" s="25" t="s">
        <v>83</v>
      </c>
      <c r="B4" s="27" t="s">
        <v>345</v>
      </c>
      <c r="C4" s="25" t="s">
        <v>346</v>
      </c>
      <c r="D4" s="25" t="s">
        <v>347</v>
      </c>
      <c r="E4" s="26" t="s">
        <v>386</v>
      </c>
    </row>
    <row r="5" spans="1:5" x14ac:dyDescent="0.25">
      <c r="A5" s="28" t="s">
        <v>348</v>
      </c>
      <c r="B5" s="40">
        <v>-20.2</v>
      </c>
      <c r="C5" t="s">
        <v>355</v>
      </c>
      <c r="D5" t="s">
        <v>356</v>
      </c>
      <c r="E5" s="21">
        <v>-1133220</v>
      </c>
    </row>
    <row r="6" spans="1:5" ht="30" x14ac:dyDescent="0.25">
      <c r="A6" s="46" t="s">
        <v>349</v>
      </c>
      <c r="B6" s="40">
        <v>3.7</v>
      </c>
      <c r="C6" t="s">
        <v>355</v>
      </c>
      <c r="D6" t="s">
        <v>13</v>
      </c>
      <c r="E6" s="21">
        <v>207570</v>
      </c>
    </row>
    <row r="7" spans="1:5" x14ac:dyDescent="0.25">
      <c r="A7" s="28" t="s">
        <v>350</v>
      </c>
      <c r="B7" s="40">
        <v>-11.6</v>
      </c>
      <c r="C7" t="s">
        <v>355</v>
      </c>
      <c r="D7" t="s">
        <v>357</v>
      </c>
      <c r="E7" s="21">
        <v>-721752</v>
      </c>
    </row>
    <row r="8" spans="1:5" x14ac:dyDescent="0.25">
      <c r="A8" s="28" t="s">
        <v>351</v>
      </c>
      <c r="B8" s="40">
        <v>-11.6</v>
      </c>
      <c r="C8" t="s">
        <v>355</v>
      </c>
      <c r="D8" t="s">
        <v>358</v>
      </c>
      <c r="E8" s="21">
        <v>-1078089</v>
      </c>
    </row>
    <row r="9" spans="1:5" x14ac:dyDescent="0.25">
      <c r="A9" s="28" t="s">
        <v>353</v>
      </c>
      <c r="B9" s="40">
        <v>-10</v>
      </c>
      <c r="C9" t="s">
        <v>355</v>
      </c>
      <c r="D9" t="s">
        <v>60</v>
      </c>
      <c r="E9" s="21">
        <v>-871253</v>
      </c>
    </row>
    <row r="10" spans="1:5" x14ac:dyDescent="0.25">
      <c r="A10" s="28" t="s">
        <v>352</v>
      </c>
      <c r="B10" s="40">
        <v>-15</v>
      </c>
      <c r="C10" t="s">
        <v>355</v>
      </c>
      <c r="D10" t="s">
        <v>5</v>
      </c>
      <c r="E10" s="21">
        <v>-784347</v>
      </c>
    </row>
    <row r="11" spans="1:5" x14ac:dyDescent="0.25">
      <c r="A11" s="83" t="s">
        <v>354</v>
      </c>
      <c r="B11" s="40"/>
    </row>
    <row r="12" spans="1:5" x14ac:dyDescent="0.25">
      <c r="A12" s="83"/>
      <c r="B12" s="40">
        <v>-15</v>
      </c>
      <c r="C12" t="s">
        <v>355</v>
      </c>
      <c r="D12" t="s">
        <v>60</v>
      </c>
      <c r="E12" s="21">
        <v>-529592</v>
      </c>
    </row>
    <row r="13" spans="1:5" x14ac:dyDescent="0.25">
      <c r="A13" s="83"/>
      <c r="B13" s="40">
        <v>-5</v>
      </c>
      <c r="C13" t="s">
        <v>355</v>
      </c>
      <c r="D13" t="s">
        <v>359</v>
      </c>
      <c r="E13" s="21">
        <v>-160759</v>
      </c>
    </row>
    <row r="14" spans="1:5" x14ac:dyDescent="0.25">
      <c r="A14" s="83"/>
      <c r="B14" s="40">
        <v>-57</v>
      </c>
      <c r="C14" t="s">
        <v>355</v>
      </c>
      <c r="D14" t="s">
        <v>360</v>
      </c>
      <c r="E14" s="21">
        <v>-1402080</v>
      </c>
    </row>
    <row r="15" spans="1:5" x14ac:dyDescent="0.25">
      <c r="A15" s="83"/>
      <c r="B15" s="40">
        <v>3</v>
      </c>
      <c r="C15" t="s">
        <v>355</v>
      </c>
      <c r="D15" t="s">
        <v>361</v>
      </c>
      <c r="E15" s="21">
        <v>73440</v>
      </c>
    </row>
    <row r="16" spans="1:5" x14ac:dyDescent="0.25">
      <c r="A16" s="83"/>
      <c r="B16" s="40">
        <v>-2</v>
      </c>
      <c r="C16" t="s">
        <v>355</v>
      </c>
      <c r="D16" t="s">
        <v>362</v>
      </c>
      <c r="E16" s="21">
        <v>-48960</v>
      </c>
    </row>
    <row r="17" spans="1:5" x14ac:dyDescent="0.25">
      <c r="A17" s="28" t="s">
        <v>371</v>
      </c>
      <c r="B17" s="40"/>
      <c r="C17" t="s">
        <v>355</v>
      </c>
      <c r="D17" t="s">
        <v>363</v>
      </c>
      <c r="E17" s="21">
        <v>-1500000</v>
      </c>
    </row>
    <row r="18" spans="1:5" x14ac:dyDescent="0.25">
      <c r="A18" s="28" t="s">
        <v>372</v>
      </c>
      <c r="B18" s="40"/>
      <c r="C18" t="s">
        <v>344</v>
      </c>
      <c r="D18" t="s">
        <v>364</v>
      </c>
      <c r="E18" s="21">
        <v>-150000</v>
      </c>
    </row>
    <row r="19" spans="1:5" x14ac:dyDescent="0.25">
      <c r="A19" s="28" t="s">
        <v>373</v>
      </c>
      <c r="B19" s="40">
        <v>-1</v>
      </c>
      <c r="C19" t="s">
        <v>355</v>
      </c>
      <c r="D19" t="s">
        <v>365</v>
      </c>
      <c r="E19" s="21">
        <v>-127970</v>
      </c>
    </row>
    <row r="20" spans="1:5" x14ac:dyDescent="0.25">
      <c r="A20" s="30" t="s">
        <v>374</v>
      </c>
      <c r="B20" s="40">
        <v>-1</v>
      </c>
      <c r="C20" t="s">
        <v>355</v>
      </c>
      <c r="D20" t="s">
        <v>366</v>
      </c>
      <c r="E20" s="21">
        <v>-144794</v>
      </c>
    </row>
    <row r="21" spans="1:5" x14ac:dyDescent="0.25">
      <c r="A21" s="30" t="s">
        <v>375</v>
      </c>
      <c r="B21" s="40">
        <v>-1</v>
      </c>
      <c r="C21" t="s">
        <v>355</v>
      </c>
      <c r="D21" t="s">
        <v>367</v>
      </c>
      <c r="E21" s="21">
        <v>-73528</v>
      </c>
    </row>
    <row r="22" spans="1:5" x14ac:dyDescent="0.25">
      <c r="A22" s="30" t="s">
        <v>376</v>
      </c>
      <c r="B22" s="40"/>
      <c r="C22" t="s">
        <v>355</v>
      </c>
      <c r="D22" t="s">
        <v>368</v>
      </c>
      <c r="E22" s="21">
        <v>-2567388</v>
      </c>
    </row>
    <row r="23" spans="1:5" x14ac:dyDescent="0.25">
      <c r="A23" s="28" t="s">
        <v>370</v>
      </c>
      <c r="B23" s="40"/>
      <c r="C23" t="s">
        <v>355</v>
      </c>
      <c r="D23" t="s">
        <v>369</v>
      </c>
      <c r="E23" s="21">
        <v>-100000</v>
      </c>
    </row>
    <row r="24" spans="1:5" x14ac:dyDescent="0.25">
      <c r="A24" s="22" t="s">
        <v>377</v>
      </c>
      <c r="B24" s="45">
        <f>SUM(B5:B23)</f>
        <v>-143.69999999999999</v>
      </c>
      <c r="C24" s="23"/>
      <c r="D24" s="23"/>
      <c r="E24" s="24">
        <f>SUM(E5:E23)</f>
        <v>-11112722</v>
      </c>
    </row>
  </sheetData>
  <mergeCells count="3">
    <mergeCell ref="A11:A16"/>
    <mergeCell ref="A1:E1"/>
    <mergeCell ref="A2:E2"/>
  </mergeCells>
  <pageMargins left="0.7" right="0.7" top="0.75" bottom="0.75" header="0.3" footer="0.3"/>
  <pageSetup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Version xmlns="3cc4a888-a5dd-45b5-9973-6c56c1c1deed" xsi:nil="true"/>
    <LMS_Mappings xmlns="3cc4a888-a5dd-45b5-9973-6c56c1c1deed" xsi:nil="true"/>
    <NotebookType xmlns="3cc4a888-a5dd-45b5-9973-6c56c1c1deed" xsi:nil="true"/>
    <FolderType xmlns="3cc4a888-a5dd-45b5-9973-6c56c1c1deed" xsi:nil="true"/>
    <Math_Settings xmlns="3cc4a888-a5dd-45b5-9973-6c56c1c1deed" xsi:nil="true"/>
    <Has_Leaders_Only_SectionGroup xmlns="3cc4a888-a5dd-45b5-9973-6c56c1c1deed" xsi:nil="true"/>
    <Owner xmlns="3cc4a888-a5dd-45b5-9973-6c56c1c1deed">
      <UserInfo>
        <DisplayName/>
        <AccountId xsi:nil="true"/>
        <AccountType/>
      </UserInfo>
    </Owner>
    <IsNotebookLocked xmlns="3cc4a888-a5dd-45b5-9973-6c56c1c1deed" xsi:nil="true"/>
    <Templates xmlns="3cc4a888-a5dd-45b5-9973-6c56c1c1deed" xsi:nil="true"/>
    <Members xmlns="3cc4a888-a5dd-45b5-9973-6c56c1c1deed">
      <UserInfo>
        <DisplayName/>
        <AccountId xsi:nil="true"/>
        <AccountType/>
      </UserInfo>
    </Members>
    <TeamsChannelId xmlns="3cc4a888-a5dd-45b5-9973-6c56c1c1deed" xsi:nil="true"/>
    <Invited_Leaders xmlns="3cc4a888-a5dd-45b5-9973-6c56c1c1deed" xsi:nil="true"/>
    <DefaultSectionNames xmlns="3cc4a888-a5dd-45b5-9973-6c56c1c1deed" xsi:nil="true"/>
    <Invited_Members xmlns="3cc4a888-a5dd-45b5-9973-6c56c1c1deed" xsi:nil="true"/>
    <Member_Groups xmlns="3cc4a888-a5dd-45b5-9973-6c56c1c1deed">
      <UserInfo>
        <DisplayName/>
        <AccountId xsi:nil="true"/>
        <AccountType/>
      </UserInfo>
    </Member_Groups>
    <Leaders xmlns="3cc4a888-a5dd-45b5-9973-6c56c1c1deed">
      <UserInfo>
        <DisplayName/>
        <AccountId xsi:nil="true"/>
        <AccountType/>
      </UserInfo>
    </Leaders>
    <Is_Collaboration_Space_Locked xmlns="3cc4a888-a5dd-45b5-9973-6c56c1c1deed" xsi:nil="true"/>
    <Self_Registration_Enabled xmlns="3cc4a888-a5dd-45b5-9973-6c56c1c1deed" xsi:nil="true"/>
    <CultureName xmlns="3cc4a888-a5dd-45b5-9973-6c56c1c1deed" xsi:nil="true"/>
    <Distribution_Groups xmlns="3cc4a888-a5dd-45b5-9973-6c56c1c1dee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0F8DC49DD92B4B9D49410E94395A2D" ma:contentTypeVersion="32" ma:contentTypeDescription="Create a new document." ma:contentTypeScope="" ma:versionID="aec122724e50fafb392d2bfeb1df72db">
  <xsd:schema xmlns:xsd="http://www.w3.org/2001/XMLSchema" xmlns:xs="http://www.w3.org/2001/XMLSchema" xmlns:p="http://schemas.microsoft.com/office/2006/metadata/properties" xmlns:ns2="3cc4a888-a5dd-45b5-9973-6c56c1c1deed" xmlns:ns3="614d724f-be7f-40a3-bb64-171347da6001" targetNamespace="http://schemas.microsoft.com/office/2006/metadata/properties" ma:root="true" ma:fieldsID="b975fb76565814eb287572ce04f2bbfd" ns2:_="" ns3:_="">
    <xsd:import namespace="3cc4a888-a5dd-45b5-9973-6c56c1c1deed"/>
    <xsd:import namespace="614d724f-be7f-40a3-bb64-171347da6001"/>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c4a888-a5dd-45b5-9973-6c56c1c1deed"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4d724f-be7f-40a3-bb64-171347da6001" elementFormDefault="qualified">
    <xsd:import namespace="http://schemas.microsoft.com/office/2006/documentManagement/types"/>
    <xsd:import namespace="http://schemas.microsoft.com/office/infopath/2007/PartnerControls"/>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F68410-C1FA-4E24-A0B3-37913868458C}">
  <ds:schemaRefs>
    <ds:schemaRef ds:uri="http://schemas.microsoft.com/office/2006/metadata/properties"/>
    <ds:schemaRef ds:uri="http://schemas.microsoft.com/office/infopath/2007/PartnerControls"/>
    <ds:schemaRef ds:uri="3cc4a888-a5dd-45b5-9973-6c56c1c1deed"/>
  </ds:schemaRefs>
</ds:datastoreItem>
</file>

<file path=customXml/itemProps2.xml><?xml version="1.0" encoding="utf-8"?>
<ds:datastoreItem xmlns:ds="http://schemas.openxmlformats.org/officeDocument/2006/customXml" ds:itemID="{006D9DDC-7BD8-462F-95B3-8F4C95C7D7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c4a888-a5dd-45b5-9973-6c56c1c1deed"/>
    <ds:schemaRef ds:uri="614d724f-be7f-40a3-bb64-171347da60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9049E0-BC2A-4BDF-B843-1F8DCCC48C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FY19 Cuts</vt:lpstr>
      <vt:lpstr>FY19 Supply Cut</vt:lpstr>
      <vt:lpstr>Combined Total Report</vt:lpstr>
      <vt:lpstr>FY19 Cuts </vt:lpstr>
      <vt:lpstr>FY20 Cuts</vt:lpstr>
    </vt:vector>
  </TitlesOfParts>
  <Company>Howard County Public School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Austin</dc:creator>
  <cp:lastModifiedBy>Darin Conforti</cp:lastModifiedBy>
  <cp:lastPrinted>2020-01-09T23:41:08Z</cp:lastPrinted>
  <dcterms:created xsi:type="dcterms:W3CDTF">2020-01-08T16:04:48Z</dcterms:created>
  <dcterms:modified xsi:type="dcterms:W3CDTF">2021-01-26T22:15:56Z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0x010100190F8DC49DD92B4B9D49410E94395A2D</vt:lpwstr>
  </property>
</Properties>
</file>